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26"/>
  <workbookPr autoCompressPictures="0"/>
  <bookViews>
    <workbookView xWindow="2360" yWindow="640" windowWidth="25360" windowHeight="14800" tabRatio="500" firstSheet="1" activeTab="5"/>
  </bookViews>
  <sheets>
    <sheet name="Numéro_comptes" sheetId="1" r:id="rId1"/>
    <sheet name="Plan_comptable" sheetId="2" r:id="rId2"/>
    <sheet name="Actifs_&amp;_Passifs" sheetId="3" r:id="rId3"/>
    <sheet name="Mouvement" sheetId="4" r:id="rId4"/>
    <sheet name="Feuil1" sheetId="5" r:id="rId5"/>
    <sheet name="P&amp;P" sheetId="6" r:id="rId6"/>
    <sheet name="Clés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8" i="2"/>
  <c r="E8" i="2"/>
  <c r="C154" i="6"/>
  <c r="C156" i="6"/>
  <c r="C204" i="6"/>
  <c r="C215" i="6"/>
  <c r="C233" i="6"/>
  <c r="C237" i="6"/>
  <c r="C229" i="6"/>
  <c r="C223" i="6"/>
  <c r="C177" i="6"/>
  <c r="C178" i="6"/>
  <c r="C171" i="6"/>
  <c r="C166" i="6"/>
  <c r="C162" i="6"/>
  <c r="C12" i="6"/>
  <c r="C14" i="6"/>
  <c r="C16" i="6"/>
  <c r="C17" i="6"/>
  <c r="C18" i="6"/>
  <c r="C23" i="6"/>
  <c r="C24" i="6"/>
  <c r="C25" i="6"/>
  <c r="C8" i="6"/>
  <c r="C31" i="6"/>
  <c r="C32" i="6"/>
  <c r="C27" i="6"/>
  <c r="C41" i="6"/>
  <c r="C44" i="6"/>
  <c r="C45" i="6"/>
  <c r="C46" i="6"/>
  <c r="C47" i="6"/>
  <c r="C48" i="6"/>
  <c r="C49" i="6"/>
  <c r="C50" i="6"/>
  <c r="C39" i="6"/>
  <c r="C70" i="6"/>
  <c r="C65" i="6"/>
  <c r="C76" i="6"/>
  <c r="C86" i="6"/>
  <c r="C87" i="6"/>
  <c r="C88" i="6"/>
  <c r="C89" i="6"/>
  <c r="C90" i="6"/>
  <c r="C91" i="6"/>
  <c r="C92" i="6"/>
  <c r="C93" i="6"/>
  <c r="C74" i="6"/>
  <c r="C115" i="6"/>
  <c r="C109" i="6"/>
  <c r="C126" i="6"/>
  <c r="C127" i="6"/>
  <c r="C121" i="6"/>
  <c r="C134" i="6"/>
  <c r="C135" i="6"/>
  <c r="C133" i="6"/>
  <c r="C139" i="6"/>
  <c r="C138" i="6"/>
  <c r="C147" i="6"/>
  <c r="D138" i="6"/>
  <c r="D133" i="6"/>
  <c r="C59" i="6"/>
  <c r="E61" i="2"/>
  <c r="E60" i="2"/>
  <c r="E59" i="2"/>
  <c r="D25" i="6"/>
  <c r="D24" i="6"/>
  <c r="D23" i="6"/>
  <c r="D22" i="6"/>
  <c r="F10" i="2"/>
  <c r="F11" i="2"/>
  <c r="F12" i="2"/>
  <c r="F13" i="2"/>
  <c r="F15" i="2"/>
  <c r="F16" i="2"/>
  <c r="F17" i="2"/>
  <c r="F21" i="2"/>
  <c r="F22" i="2"/>
  <c r="F23" i="2"/>
  <c r="F26" i="2"/>
  <c r="F29" i="2"/>
  <c r="F32" i="2"/>
  <c r="F33" i="2"/>
  <c r="F39" i="2"/>
  <c r="F40" i="2"/>
  <c r="F44" i="2"/>
  <c r="F45" i="2"/>
  <c r="F46" i="2"/>
  <c r="F47" i="2"/>
  <c r="F48" i="2"/>
  <c r="F49" i="2"/>
  <c r="F50" i="2"/>
  <c r="F55" i="2"/>
  <c r="F56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87" i="2"/>
  <c r="F88" i="2"/>
  <c r="F89" i="2"/>
  <c r="F91" i="2"/>
  <c r="F92" i="2"/>
  <c r="F93" i="2"/>
  <c r="F94" i="2"/>
  <c r="F95" i="2"/>
  <c r="F96" i="2"/>
  <c r="F97" i="2"/>
  <c r="F98" i="2"/>
  <c r="F99" i="2"/>
  <c r="F101" i="2"/>
  <c r="F102" i="2"/>
  <c r="F103" i="2"/>
  <c r="F104" i="2"/>
  <c r="F105" i="2"/>
  <c r="F107" i="2"/>
  <c r="F108" i="2"/>
  <c r="F109" i="2"/>
  <c r="F110" i="2"/>
  <c r="F111" i="2"/>
  <c r="F112" i="2"/>
  <c r="F114" i="2"/>
  <c r="F115" i="2"/>
  <c r="F117" i="2"/>
  <c r="F118" i="2"/>
  <c r="F120" i="2"/>
  <c r="F121" i="2"/>
  <c r="F122" i="2"/>
  <c r="F123" i="2"/>
  <c r="F124" i="2"/>
  <c r="F126" i="2"/>
  <c r="F127" i="2"/>
  <c r="F128" i="2"/>
  <c r="F129" i="2"/>
  <c r="F131" i="2"/>
  <c r="F132" i="2"/>
  <c r="F133" i="2"/>
  <c r="F134" i="2"/>
  <c r="F135" i="2"/>
  <c r="F136" i="2"/>
  <c r="F147" i="2"/>
  <c r="F148" i="2"/>
  <c r="F149" i="2"/>
  <c r="F150" i="2"/>
  <c r="F151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8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6" i="2"/>
  <c r="G37" i="2"/>
  <c r="G38" i="2"/>
  <c r="G44" i="2"/>
  <c r="G45" i="2"/>
  <c r="G46" i="2"/>
  <c r="G47" i="2"/>
  <c r="G48" i="2"/>
  <c r="G49" i="2"/>
  <c r="G50" i="2"/>
  <c r="G51" i="2"/>
  <c r="G54" i="2"/>
  <c r="G55" i="2"/>
  <c r="G57" i="2"/>
  <c r="G58" i="2"/>
  <c r="G62" i="2"/>
  <c r="G63" i="2"/>
  <c r="G64" i="2"/>
  <c r="G65" i="2"/>
  <c r="G66" i="2"/>
  <c r="G81" i="2"/>
  <c r="G82" i="2"/>
  <c r="G87" i="2"/>
  <c r="G91" i="2"/>
  <c r="G92" i="2"/>
  <c r="G93" i="2"/>
  <c r="G94" i="2"/>
  <c r="G95" i="2"/>
  <c r="G96" i="2"/>
  <c r="G100" i="2"/>
  <c r="G101" i="2"/>
  <c r="G102" i="2"/>
  <c r="G103" i="2"/>
  <c r="G104" i="2"/>
  <c r="G108" i="2"/>
  <c r="G109" i="2"/>
  <c r="G110" i="2"/>
  <c r="G111" i="2"/>
  <c r="G112" i="2"/>
  <c r="G117" i="2"/>
  <c r="G118" i="2"/>
  <c r="G122" i="2"/>
  <c r="G123" i="2"/>
  <c r="G125" i="2"/>
  <c r="G126" i="2"/>
  <c r="G127" i="2"/>
  <c r="G131" i="2"/>
  <c r="G132" i="2"/>
  <c r="G134" i="2"/>
  <c r="G135" i="2"/>
  <c r="G145" i="2"/>
  <c r="G147" i="2"/>
  <c r="G148" i="2"/>
  <c r="G149" i="2"/>
  <c r="G150" i="2"/>
  <c r="G153" i="2"/>
  <c r="G154" i="2"/>
  <c r="G155" i="2"/>
  <c r="G156" i="2"/>
  <c r="G162" i="2"/>
  <c r="G163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8" i="2"/>
  <c r="E82" i="2"/>
  <c r="E81" i="2"/>
  <c r="E80" i="2"/>
  <c r="E79" i="2"/>
  <c r="E78" i="2"/>
  <c r="E77" i="2"/>
  <c r="E76" i="2"/>
  <c r="E83" i="2"/>
  <c r="E43" i="2"/>
  <c r="E140" i="2"/>
  <c r="E130" i="2"/>
  <c r="E145" i="2"/>
  <c r="E143" i="2"/>
  <c r="E142" i="2"/>
  <c r="E125" i="2"/>
  <c r="E165" i="2"/>
  <c r="E107" i="2"/>
  <c r="E100" i="2"/>
  <c r="E115" i="2"/>
  <c r="E116" i="2"/>
  <c r="E57" i="2"/>
  <c r="E58" i="2"/>
  <c r="E56" i="2"/>
  <c r="D9" i="3"/>
  <c r="E55" i="2"/>
  <c r="I262" i="4"/>
  <c r="D263" i="4"/>
  <c r="C263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C207" i="6"/>
  <c r="C208" i="6"/>
  <c r="C209" i="6"/>
  <c r="C210" i="6"/>
  <c r="C211" i="6"/>
  <c r="C212" i="6"/>
  <c r="C213" i="6"/>
  <c r="C214" i="6"/>
  <c r="C197" i="6"/>
  <c r="C198" i="6"/>
  <c r="C199" i="6"/>
  <c r="C195" i="6"/>
  <c r="C189" i="6"/>
  <c r="C187" i="6"/>
  <c r="E153" i="2"/>
  <c r="C151" i="6"/>
  <c r="C149" i="6"/>
  <c r="C218" i="6"/>
  <c r="C181" i="6"/>
  <c r="C240" i="6"/>
  <c r="C130" i="6"/>
  <c r="C105" i="6"/>
  <c r="C101" i="6"/>
  <c r="C97" i="6"/>
  <c r="C54" i="6"/>
  <c r="C142" i="6"/>
  <c r="D240" i="6"/>
  <c r="D142" i="6"/>
  <c r="C9" i="3"/>
  <c r="C250" i="6"/>
  <c r="D154" i="6"/>
  <c r="D162" i="6"/>
  <c r="D101" i="6"/>
  <c r="D97" i="6"/>
  <c r="D233" i="6"/>
  <c r="D223" i="6"/>
  <c r="D218" i="6"/>
  <c r="D204" i="6"/>
  <c r="D195" i="6"/>
  <c r="D187" i="6"/>
  <c r="D181" i="6"/>
  <c r="D171" i="6"/>
  <c r="D130" i="6"/>
  <c r="D121" i="6"/>
  <c r="D109" i="6"/>
  <c r="D105" i="6"/>
  <c r="D74" i="6"/>
  <c r="D65" i="6"/>
  <c r="D59" i="6"/>
  <c r="D54" i="6"/>
  <c r="D39" i="6"/>
  <c r="D11" i="6"/>
  <c r="D12" i="6"/>
  <c r="D13" i="6"/>
  <c r="D14" i="6"/>
  <c r="D15" i="6"/>
  <c r="D16" i="6"/>
  <c r="D17" i="6"/>
  <c r="D18" i="6"/>
  <c r="D19" i="6"/>
  <c r="D20" i="6"/>
  <c r="D21" i="6"/>
  <c r="D10" i="6"/>
  <c r="D27" i="6"/>
  <c r="E9" i="2"/>
  <c r="G7" i="2"/>
  <c r="E186" i="2"/>
  <c r="E183" i="2"/>
  <c r="E181" i="2"/>
  <c r="E45" i="2"/>
  <c r="E68" i="2"/>
  <c r="F7" i="2"/>
  <c r="E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7" i="2"/>
  <c r="E38" i="2"/>
  <c r="E40" i="2"/>
  <c r="E41" i="2"/>
  <c r="E44" i="2"/>
  <c r="E46" i="2"/>
  <c r="E47" i="2"/>
  <c r="E48" i="2"/>
  <c r="E49" i="2"/>
  <c r="E50" i="2"/>
  <c r="E51" i="2"/>
  <c r="E52" i="2"/>
  <c r="E53" i="2"/>
  <c r="E54" i="2"/>
  <c r="E62" i="2"/>
  <c r="E63" i="2"/>
  <c r="E64" i="2"/>
  <c r="E65" i="2"/>
  <c r="E66" i="2"/>
  <c r="E67" i="2"/>
  <c r="E69" i="2"/>
  <c r="E70" i="2"/>
  <c r="E71" i="2"/>
  <c r="E72" i="2"/>
  <c r="E73" i="2"/>
  <c r="E74" i="2"/>
  <c r="E75" i="2"/>
  <c r="E87" i="2"/>
  <c r="E89" i="2"/>
  <c r="E91" i="2"/>
  <c r="E92" i="2"/>
  <c r="E93" i="2"/>
  <c r="E94" i="2"/>
  <c r="E95" i="2"/>
  <c r="E96" i="2"/>
  <c r="E97" i="2"/>
  <c r="E98" i="2"/>
  <c r="E99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7" i="2"/>
  <c r="E118" i="2"/>
  <c r="E119" i="2"/>
  <c r="E120" i="2"/>
  <c r="E121" i="2"/>
  <c r="E122" i="2"/>
  <c r="E123" i="2"/>
  <c r="E124" i="2"/>
  <c r="E126" i="2"/>
  <c r="E127" i="2"/>
  <c r="E128" i="2"/>
  <c r="E129" i="2"/>
  <c r="E131" i="2"/>
  <c r="E132" i="2"/>
  <c r="E133" i="2"/>
  <c r="E134" i="2"/>
  <c r="E135" i="2"/>
  <c r="E136" i="2"/>
  <c r="E137" i="2"/>
  <c r="E138" i="2"/>
  <c r="E139" i="2"/>
  <c r="E147" i="2"/>
  <c r="E148" i="2"/>
  <c r="E149" i="2"/>
  <c r="E150" i="2"/>
  <c r="E151" i="2"/>
  <c r="E152" i="2"/>
  <c r="E154" i="2"/>
  <c r="E155" i="2"/>
  <c r="E156" i="2"/>
  <c r="E157" i="2"/>
  <c r="E158" i="2"/>
  <c r="E159" i="2"/>
  <c r="E160" i="2"/>
  <c r="E161" i="2"/>
  <c r="E162" i="2"/>
  <c r="E163" i="2"/>
  <c r="E164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2" i="2"/>
  <c r="E184" i="2"/>
  <c r="E185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39" i="2"/>
  <c r="C74" i="7"/>
  <c r="C77" i="7"/>
  <c r="D74" i="7"/>
  <c r="D77" i="7"/>
  <c r="E77" i="7"/>
  <c r="I73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D15" i="3"/>
  <c r="D24" i="3"/>
  <c r="D27" i="3"/>
  <c r="C15" i="3"/>
  <c r="C24" i="3"/>
  <c r="C27" i="3"/>
  <c r="C29" i="3"/>
</calcChain>
</file>

<file path=xl/sharedStrings.xml><?xml version="1.0" encoding="utf-8"?>
<sst xmlns="http://schemas.openxmlformats.org/spreadsheetml/2006/main" count="657" uniqueCount="523">
  <si>
    <t>Nom</t>
  </si>
  <si>
    <t>Banque</t>
  </si>
  <si>
    <t>Compte (IBAN/CCP)</t>
  </si>
  <si>
    <t>Adresse</t>
  </si>
  <si>
    <t>NPA/Localité</t>
  </si>
  <si>
    <t>Sudan, Balthazar</t>
  </si>
  <si>
    <t>17-598735-9 // CH53 0900 0000 1759 8735 9</t>
  </si>
  <si>
    <t>+</t>
  </si>
  <si>
    <t>Rte. De la Dent de Lys 41</t>
  </si>
  <si>
    <t>1669 La Sciernes-d'Albeure</t>
  </si>
  <si>
    <t>Tremea, Alessandro</t>
  </si>
  <si>
    <t>UBS</t>
  </si>
  <si>
    <t>CH23 0024 3243 4005 9440 W</t>
  </si>
  <si>
    <t>Blanc, Florent</t>
  </si>
  <si>
    <t>Raiffeisen</t>
  </si>
  <si>
    <t>CH52 8043 4000 0081 8711 1</t>
  </si>
  <si>
    <t>Chemin du Raffort 1A</t>
  </si>
  <si>
    <t>1055 Froideville</t>
  </si>
  <si>
    <t>-</t>
  </si>
  <si>
    <t>Bujard, Sébastien</t>
  </si>
  <si>
    <t>CH66 8024 1000 0102 9520 1</t>
  </si>
  <si>
    <t>Rue Les Roussets 6</t>
  </si>
  <si>
    <t>2017 Boudry</t>
  </si>
  <si>
    <t>Neta, Gisela</t>
  </si>
  <si>
    <t>17-481199-7 // CH16 0900 0000 1748 1199 7</t>
  </si>
  <si>
    <t>Actifs</t>
  </si>
  <si>
    <t>Comptes</t>
  </si>
  <si>
    <t>Initial</t>
  </si>
  <si>
    <t>Actif circulant</t>
  </si>
  <si>
    <t>Liquidités</t>
  </si>
  <si>
    <t>Intermédiaire</t>
  </si>
  <si>
    <t>Caisse</t>
  </si>
  <si>
    <t>Actif</t>
  </si>
  <si>
    <t>Compte Postal</t>
  </si>
  <si>
    <t>Poste</t>
  </si>
  <si>
    <t>Débiteurs</t>
  </si>
  <si>
    <t>Actifs transitoires</t>
  </si>
  <si>
    <t>Divers débiteurs</t>
  </si>
  <si>
    <t>TOTAL</t>
  </si>
  <si>
    <t>Argent avancé</t>
  </si>
  <si>
    <t>Passif</t>
  </si>
  <si>
    <t>Stock temporaire de nourriture</t>
  </si>
  <si>
    <t>Créanciers divers</t>
  </si>
  <si>
    <t>Consigne de clés</t>
  </si>
  <si>
    <t>Passif transitoire</t>
  </si>
  <si>
    <t>Capital de l'association</t>
  </si>
  <si>
    <t>Factures payées d'avance</t>
  </si>
  <si>
    <t>Résultat de l'exercice</t>
  </si>
  <si>
    <t>Bénéfices de fêtes à obtenir</t>
  </si>
  <si>
    <t>Fonds étrangers</t>
  </si>
  <si>
    <t>Créanciers</t>
  </si>
  <si>
    <t>Créanciers associations</t>
  </si>
  <si>
    <t>Passifs transitoires</t>
  </si>
  <si>
    <t>Factures à payer</t>
  </si>
  <si>
    <t>Fonds propres</t>
  </si>
  <si>
    <t>Capital</t>
  </si>
  <si>
    <t>Profits &amp; Pertes</t>
  </si>
  <si>
    <t>Résultat exercices précédents</t>
  </si>
  <si>
    <t>Charges</t>
  </si>
  <si>
    <t>Charges GT</t>
  </si>
  <si>
    <t>Frais GT Événement</t>
  </si>
  <si>
    <t>Frais GT Tutorats</t>
  </si>
  <si>
    <t>Frais GT ESSPace Rencontre</t>
  </si>
  <si>
    <t>Frais annexes</t>
  </si>
  <si>
    <t>Souper du comité</t>
  </si>
  <si>
    <t>Déplacements extérieurs</t>
  </si>
  <si>
    <t>Fournitures de bureau</t>
  </si>
  <si>
    <t>Frais administratifs</t>
  </si>
  <si>
    <t>Frais de visibilité</t>
  </si>
  <si>
    <t>Recrutement</t>
  </si>
  <si>
    <t>Projets extraordinaires</t>
  </si>
  <si>
    <t>Subsides</t>
  </si>
  <si>
    <t>Bénéfice résultant du P&amp;P</t>
  </si>
  <si>
    <t>Bénéfice de l'exercice</t>
  </si>
  <si>
    <t>Produits</t>
  </si>
  <si>
    <t>Autres produits</t>
  </si>
  <si>
    <t>Déficit résultant du P&amp;P</t>
  </si>
  <si>
    <t>Déficit de l'exercice</t>
  </si>
  <si>
    <t>Bouclement</t>
  </si>
  <si>
    <t>Compte des résultats</t>
  </si>
  <si>
    <t>Compte de profit et pertes</t>
  </si>
  <si>
    <t>Bilan</t>
  </si>
  <si>
    <t>Bilan initial</t>
  </si>
  <si>
    <t>Déficit réajusté</t>
  </si>
  <si>
    <t>Virements</t>
  </si>
  <si>
    <t>Remarques</t>
  </si>
  <si>
    <t>À</t>
  </si>
  <si>
    <t>Depuis</t>
  </si>
  <si>
    <t>ID</t>
  </si>
  <si>
    <t>Crédits</t>
  </si>
  <si>
    <t>Débits</t>
  </si>
  <si>
    <t>Date Fait Moi</t>
  </si>
  <si>
    <t>Date Execution</t>
  </si>
  <si>
    <t>Informations</t>
  </si>
  <si>
    <t>Cpt Débité</t>
  </si>
  <si>
    <t>Cpt Crédité</t>
  </si>
  <si>
    <t>SOLDE</t>
  </si>
  <si>
    <t>Consignes clé</t>
  </si>
  <si>
    <t>Capital précédent</t>
  </si>
  <si>
    <t>Résultat exercice précédent</t>
  </si>
  <si>
    <t>Totaux:</t>
  </si>
  <si>
    <t>Solde</t>
  </si>
  <si>
    <t>COMPTES</t>
  </si>
  <si>
    <t>Sous-totaux</t>
  </si>
  <si>
    <t xml:space="preserve"> </t>
  </si>
  <si>
    <t>GT Etu</t>
  </si>
  <si>
    <t>GT Evénement</t>
  </si>
  <si>
    <t>GT Tutorat</t>
  </si>
  <si>
    <t>GT ESSPace Rencontre</t>
  </si>
  <si>
    <t>TOTAL des CHARGES</t>
  </si>
  <si>
    <t>Intérêt du compte poste</t>
  </si>
  <si>
    <t xml:space="preserve">GT Etu  </t>
  </si>
  <si>
    <t>TOTAL des PRODUITS</t>
  </si>
  <si>
    <t>N° clé</t>
  </si>
  <si>
    <t>Confiée à :</t>
  </si>
  <si>
    <t>Clé générale</t>
  </si>
  <si>
    <t>7+1</t>
  </si>
  <si>
    <t>Francisco Martins</t>
  </si>
  <si>
    <t>X</t>
  </si>
  <si>
    <t>Muriel Hauswirth</t>
  </si>
  <si>
    <t> </t>
  </si>
  <si>
    <t>Manque clé gardée au bureau</t>
  </si>
  <si>
    <t>Lidia Saraiva</t>
  </si>
  <si>
    <t>Nicolas Brandt</t>
  </si>
  <si>
    <t>Katrina Riva</t>
  </si>
  <si>
    <t>Hugues Morel</t>
  </si>
  <si>
    <t>Jérome Armengol</t>
  </si>
  <si>
    <t>Alessandro Tremea</t>
  </si>
  <si>
    <t>Camille Konzelmann</t>
  </si>
  <si>
    <t>Personne</t>
  </si>
  <si>
    <t>Charlotte Vidal</t>
  </si>
  <si>
    <t>Antonin Chevalley</t>
  </si>
  <si>
    <t>Balthasar Sudan</t>
  </si>
  <si>
    <t>Andrea Coduri</t>
  </si>
  <si>
    <t>Marie Métrailler</t>
  </si>
  <si>
    <t>Julia Jeanloz</t>
  </si>
  <si>
    <t>Laure Cremonini</t>
  </si>
  <si>
    <t>C28 me semble louche, est-ce simplement la somme théorique qu'on devrait avoir reçu et sur laquelle BO s'est basé pour tout ses calculs?</t>
  </si>
  <si>
    <t>A</t>
  </si>
  <si>
    <t>Da</t>
  </si>
  <si>
    <t>Michael Posse</t>
  </si>
  <si>
    <t>RV</t>
  </si>
  <si>
    <t>GT Event: recette bal de la rentrée</t>
  </si>
  <si>
    <t>Frais de déplacements: Mobility</t>
  </si>
  <si>
    <t>Epsyl: Cotisation Psycho</t>
  </si>
  <si>
    <t>Frais de déplacement: Mobility</t>
  </si>
  <si>
    <t>Frais de déplacement Mobility</t>
  </si>
  <si>
    <t>Frais GT Etu</t>
  </si>
  <si>
    <t>Vin Chaud</t>
  </si>
  <si>
    <t>Sacs AESSP</t>
  </si>
  <si>
    <t>Subvention IP</t>
  </si>
  <si>
    <t>Cotisation Psycho</t>
  </si>
  <si>
    <t>Frais GT Coordination politique</t>
  </si>
  <si>
    <t>Frais GT Ressources Humaines</t>
  </si>
  <si>
    <t>Frais GT Journalisme</t>
  </si>
  <si>
    <t>Frais du bureau</t>
  </si>
  <si>
    <t>Frais de comité</t>
  </si>
  <si>
    <t>Frais de déplacement</t>
  </si>
  <si>
    <t>Mobility</t>
  </si>
  <si>
    <t>Autres moyens de déplacements</t>
  </si>
  <si>
    <t>Frais comité annuels généraux</t>
  </si>
  <si>
    <t>Frais GT Photo</t>
  </si>
  <si>
    <t>Versements erronés</t>
  </si>
  <si>
    <t>Fourniture bureau</t>
  </si>
  <si>
    <t>Frais de compte annuels</t>
  </si>
  <si>
    <t>Intérêts annuels compte</t>
  </si>
  <si>
    <t>Frais de bureau: achats fournitures bureau</t>
  </si>
  <si>
    <t>Café</t>
  </si>
  <si>
    <t>Frais GT Sport</t>
  </si>
  <si>
    <t>GT Coordination politique</t>
  </si>
  <si>
    <t>GT Journalisme</t>
  </si>
  <si>
    <t>EpsyL</t>
  </si>
  <si>
    <t>GT Ressources Humaines</t>
  </si>
  <si>
    <t>GT Photo</t>
  </si>
  <si>
    <t>GT Sport</t>
  </si>
  <si>
    <t>Frais EPSYL</t>
  </si>
  <si>
    <t>EPSYL</t>
  </si>
  <si>
    <t>GT Coordination Politique</t>
  </si>
  <si>
    <t>GT  Sport</t>
  </si>
  <si>
    <t>⁄</t>
  </si>
  <si>
    <t>Frais administratifs, de compte, annuel</t>
  </si>
  <si>
    <t>PRODUITS</t>
  </si>
  <si>
    <t>Pertes et profits 2015-2016</t>
  </si>
  <si>
    <t>GT Etu: achats nourriture pour remerciements Bourses aux livres</t>
  </si>
  <si>
    <t>GT Event: retour fond de caisse bal de la rentrée</t>
  </si>
  <si>
    <t>GT Etu: recette Bourses aux livres</t>
  </si>
  <si>
    <t>Achats AG Automne 2016</t>
  </si>
  <si>
    <t>GT Event: Retrait fond de caisse soirée Mad Chic and Shok</t>
  </si>
  <si>
    <t>GT Esspace rencontre: Dépenses Workchope 2 (27.10.16)</t>
  </si>
  <si>
    <t>Frais de compte: frais de versement par BVR</t>
  </si>
  <si>
    <t>Frais de compte: frais pour versement urgent (versement du 24.10.16)</t>
  </si>
  <si>
    <t>Frais de compte: frais de retrait</t>
  </si>
  <si>
    <t>Epsyl: Conférence réalités virtuelles et phobies - frais apéro</t>
  </si>
  <si>
    <t>GT Event: Taxe sur les divertissements - soirée Mad Chic and Shok</t>
  </si>
  <si>
    <t>Epsyl: Cinépsyl By the sea - Affiches</t>
  </si>
  <si>
    <t>GT Journalisme: sortie GT (dépense extraordinaire discutée en comité)</t>
  </si>
  <si>
    <t>Recette bières vendues au bureau</t>
  </si>
  <si>
    <t>Recette cafés vendus au bureau</t>
  </si>
  <si>
    <t>GT Event: retrait fond de caisse soirée SSP Goes Classy avec Aasul</t>
  </si>
  <si>
    <t>Versement dividende bénéfice exercice FAE 2015-2016</t>
  </si>
  <si>
    <t>GT Journalisme: frais apéro pour conférence sur le nucléaire</t>
  </si>
  <si>
    <t>Frais extraordinaires: dépenses pour réunion trésorerie 21/11/16 (apéro)</t>
  </si>
  <si>
    <t>GT RH: souper interne (sortie AESSP au Cyrano)</t>
  </si>
  <si>
    <t>GT Sport: retrait fond de caisse pour Midnight Run</t>
  </si>
  <si>
    <t>Frais de visibilité: dépenses nourriture et divers (Journée des gymnasiens)</t>
  </si>
  <si>
    <t>Frais de déplacement: achat essence déplacement Journée/gymnasiens</t>
  </si>
  <si>
    <t>Remb. argent viré à double à K. Gschwend (virement du 14.01.16)</t>
  </si>
  <si>
    <t>GT Event: Recette soirée SSP Goes Classy avec Aasul</t>
  </si>
  <si>
    <t>Remboursement perte carte Mobility par D. Annibale</t>
  </si>
  <si>
    <t>Frais de bureau: commande capsules Nespresso pour bureau</t>
  </si>
  <si>
    <t>GT Event: versement contribution Aasul pour SSP Goes Classy (V. Roesch)</t>
  </si>
  <si>
    <t>GT Etu: frais gobelets vin chaud déc. 2016 (remb. Tamara Knezevic)</t>
  </si>
  <si>
    <t>GT Journalisme: frais apéro Projection film l'Escale (remb. B. S. Jihane)</t>
  </si>
  <si>
    <t>Epsyl: frais apéro Cinépsyl "Er is wieder da"(remb. Dunja Vuillemin)</t>
  </si>
  <si>
    <t>GT Coordination Politique: souper délégation estudiantine (remb. T. Mercier)</t>
  </si>
  <si>
    <t>Epsyl: Cinépsyl achat film "Régression" (remb. S. Cardoso)</t>
  </si>
  <si>
    <t>GT Sport: frais inscriptions Midnight Run (facture)</t>
  </si>
  <si>
    <t>GT Event: soirée SSP Goes Classy avec Aasul - frais cocktails et tapas</t>
  </si>
  <si>
    <t>Epsyl: GT Fêtes - frais de peinture PsychoNoël (remb. V. Genton)</t>
  </si>
  <si>
    <t>GT Etu: Vin chaud du 15.12.16 - frais nourriture (remb. N. Rohrer)</t>
  </si>
  <si>
    <t>Epsyl: PsychoNoël - frais pour matériel divers (remb. O. Grosvernier)</t>
  </si>
  <si>
    <t>Epsyl: PsychoNoël - frais pour prép. Vin chaud (remb. A. Cepleanu)</t>
  </si>
  <si>
    <t>GT Sport: frais nourriture et divers Midnight Run (remb. M. Ferriero)</t>
  </si>
  <si>
    <t>Epsyl: Cinépsyl "Vue sur mer" - affichettes (payée à double le 10.01.17)</t>
  </si>
  <si>
    <t>Epsyl: Cinépsyl "Er ist wieder da" - affiches</t>
  </si>
  <si>
    <t>GT Sport: affiches pour Midnight Run</t>
  </si>
  <si>
    <t>Epsyl: Conférence "Jung" - affiches</t>
  </si>
  <si>
    <t>GT Sport: Olympiades SSP - réservation terrains (remb. M. Bony)</t>
  </si>
  <si>
    <t>GT Sport: Olympiades SSP - frais nourriture et divers (remb. M. Ferriero)</t>
  </si>
  <si>
    <t>Epsyl: Cinépsyl - achat DVD "Vue sur mer" (remb. D. Vuillemin)</t>
  </si>
  <si>
    <t>Epsyl: Cinépsyl "Vue sur mer" - frais apéro (remb. C. Lopes)</t>
  </si>
  <si>
    <t>Epsyl: Conférence "Jung" - frais apéro (remb. Y. Gremaud)</t>
  </si>
  <si>
    <t>Frais de visibilité: achat nourriture J. des gymnasiens (remb. G. Delabays)</t>
  </si>
  <si>
    <t>Frais de bureau: fournitures trésorerie (remb. G. Delabays)</t>
  </si>
  <si>
    <t>GT Sport: retour fond de caisse Midnight Run</t>
  </si>
  <si>
    <t>Epsyl: subvention Institut de psychologie</t>
  </si>
  <si>
    <t>Frais de bureau: achat cahiers de comptabilité pour GT/Trésorerie</t>
  </si>
  <si>
    <t>Epsyl: achat t-shirts équipe Epsyl (remb. C. Rey)</t>
  </si>
  <si>
    <t>GT Esspace rencontre: frais Workchope déc. 2016 (remb. C. Paetzel)</t>
  </si>
  <si>
    <t>Frais de compte: frais pour versement au guichet par BVR</t>
  </si>
  <si>
    <t>Frais de compte: frais pour retrait au guichet sans carte</t>
  </si>
  <si>
    <t>Frais de compte: frais pour blocage de carte</t>
  </si>
  <si>
    <t>Frais de compte: frais pour remplacement de carte</t>
  </si>
  <si>
    <t>GT Esspace rencontre: Recette Workchope spécial vin chaud du 15.12.16</t>
  </si>
  <si>
    <t>GT Etu: vin chaud déc. 2016 (remb. A. Hosner)</t>
  </si>
  <si>
    <t>GT Esspace rencontre: affiches Workchope spécial vin chaud du 15.12.16</t>
  </si>
  <si>
    <t>Epsyl: affiches PsychoNoël</t>
  </si>
  <si>
    <t>GT Etu: affiches vin chaud déc. 2016</t>
  </si>
  <si>
    <t>Epsyl: Cinépsyl "Vue sur mer" - affichettes (pay. déjà effectué le 21.12.16)</t>
  </si>
  <si>
    <t>GT Event: retour fond de caisse Bal de Noël</t>
  </si>
  <si>
    <t>GT Event: recette Bal de Noël</t>
  </si>
  <si>
    <t>GT Etu: vente sacs AESSP "façon Hogwarts"</t>
  </si>
  <si>
    <t>GT Etu: vente sacs AESSP "façon Hogwarts" aux membres de l'AESSP</t>
  </si>
  <si>
    <t>GT Sport: préinscriptions Midnight Run</t>
  </si>
  <si>
    <t>Frais de bureau: achat piles pour lecteur PostCard</t>
  </si>
  <si>
    <t>Frais de compte: frais de gestion annuels (période du 1.1 au 31.12.16)</t>
  </si>
  <si>
    <t>Frais de bureau: achat souris pour ordinateur bureau</t>
  </si>
  <si>
    <t>GT Etu: achats Sweat-shirts d'essayage pour vente Sweat-shirts SSP</t>
  </si>
  <si>
    <t>Frais de bureau: achat fournitures diverses</t>
  </si>
  <si>
    <t>Epsyl: frais adhésif pour affichage (remb. G. Miano)</t>
  </si>
  <si>
    <t>GT Sport: achat vin pour vin chaud Midnight Run (remb. A. Amrani)</t>
  </si>
  <si>
    <t>GT Event: Retour f.d.caisse soirée Mad Chic and Shok (490)+recette (229)</t>
  </si>
  <si>
    <t>GT Sport: recette ventes Midnight Run</t>
  </si>
  <si>
    <t>GT Event: retour f.d.caisse soirée SSP Goes Classy (425)+solde recette</t>
  </si>
  <si>
    <t>Conférence/débat sur le nucléaire</t>
  </si>
  <si>
    <t>Sortie Bowling (interne au GT)</t>
  </si>
  <si>
    <t>Souper délégation estudiantine</t>
  </si>
  <si>
    <t>GT RH: remb. B. Deffaugt pour soirée au Bulldog bar - AESSP</t>
  </si>
  <si>
    <t>GT RH: Remb. D. Annibale pour Apéro AESSP début année</t>
  </si>
  <si>
    <t>Apéro AESSP début d'année</t>
  </si>
  <si>
    <t>Souper interne au Cyrano</t>
  </si>
  <si>
    <t>Soirée interne au Bulldog Bar</t>
  </si>
  <si>
    <t xml:space="preserve">Soirée interne au Cyrano </t>
  </si>
  <si>
    <t>GT Graphisme</t>
  </si>
  <si>
    <t>Workchope 1</t>
  </si>
  <si>
    <t>Workchope 2</t>
  </si>
  <si>
    <t>Affiches Workchope déc. 2016</t>
  </si>
  <si>
    <t>Workchope déc. 2016 "spécial vin chaud"</t>
  </si>
  <si>
    <t>Olympiades SSP</t>
  </si>
  <si>
    <t>Midnight Run</t>
  </si>
  <si>
    <t>Projection Film "l'Escale"</t>
  </si>
  <si>
    <t>Bourse aux livres 2016</t>
  </si>
  <si>
    <t>Vin chaud 15.12.16</t>
  </si>
  <si>
    <t>Vente Sweat-shirts</t>
  </si>
  <si>
    <t>Bal de la rentrée 2016</t>
  </si>
  <si>
    <t>Soirée Mad Chic and Shok</t>
  </si>
  <si>
    <t>Soirée SSP Goes Classy avec Aasul</t>
  </si>
  <si>
    <t>Bal de Noël 2016</t>
  </si>
  <si>
    <t>Conférence réalités virtuelles et phobies</t>
  </si>
  <si>
    <t>Conférence Jung</t>
  </si>
  <si>
    <t>Cinépsyl By the Sea</t>
  </si>
  <si>
    <t>Cinépsyl Régression</t>
  </si>
  <si>
    <t>Cinépsyl Er ist wieder da</t>
  </si>
  <si>
    <t>PsychoNoël Gosses du Québec</t>
  </si>
  <si>
    <t>T-shirts Epsyl (membres)</t>
  </si>
  <si>
    <t>Frais divers (adhésifs)</t>
  </si>
  <si>
    <t>Conférence votation sur le nucléaire</t>
  </si>
  <si>
    <t>Projection film "l'Escale"</t>
  </si>
  <si>
    <t>Apéro AESSP</t>
  </si>
  <si>
    <t>Soirée interne au Bulldog bar</t>
  </si>
  <si>
    <t>Workchope "spécial vin chaud" déc. 2016</t>
  </si>
  <si>
    <t>AG Automne 2016</t>
  </si>
  <si>
    <t>Journée accueil des gymnasiens</t>
  </si>
  <si>
    <t>Frais de déplacements (Mobility)</t>
  </si>
  <si>
    <t>Frais extraordinaires</t>
  </si>
  <si>
    <t>Frais de déplacement J. des gymnasiens</t>
  </si>
  <si>
    <t>Divers</t>
  </si>
  <si>
    <t>Entrées diverses</t>
  </si>
  <si>
    <t>Recette bières et cafés (bureau)</t>
  </si>
  <si>
    <t>Remb. Katharina Gschwend (frais erronés)</t>
  </si>
  <si>
    <t>Dividende FAE 2015-2016</t>
  </si>
  <si>
    <t>(le 12 octobre 2016)</t>
  </si>
  <si>
    <t>Frais de visibilité: Frais pour nom de domaine AESSP</t>
  </si>
  <si>
    <t>GT Event Retrait fond de caisse pour Bal de Noël</t>
  </si>
  <si>
    <t>Frais sans tickets/inconnus</t>
  </si>
  <si>
    <t>Retraits fonds de caisse</t>
  </si>
  <si>
    <t>Fonds de caisse divers</t>
  </si>
  <si>
    <t>Retour fonds de caisse</t>
  </si>
  <si>
    <t>Résultat de l'exercice (bénéfice)</t>
  </si>
  <si>
    <t>Bilan de l'exercice 2016-2017</t>
  </si>
  <si>
    <t>Frais inconnus: achat Aligro (pas de justificatif: décharge votée en comité)</t>
  </si>
  <si>
    <t>Frais inconnus: achat pharm. Cerisaie (pas de justif.: décharge votée en comité)</t>
  </si>
  <si>
    <t>GT Esspace rencontre: Recette Workchope 1 (comptabilisé au 27.02.17)</t>
  </si>
  <si>
    <t>GT Esspace rencontre: Recette Workchope 2 (comptabilisé au 27.02.17)</t>
  </si>
  <si>
    <t>Workchope 1,2,3</t>
  </si>
  <si>
    <t>Souper interne</t>
  </si>
  <si>
    <t>Apéro AESSP début année</t>
  </si>
  <si>
    <t>Sortie au Bulldog Bar</t>
  </si>
  <si>
    <t>Conférence nucléaire</t>
  </si>
  <si>
    <t>Film "L'Escale"</t>
  </si>
  <si>
    <t>Sortie interne</t>
  </si>
  <si>
    <t>Bal de  la rentrée 2016</t>
  </si>
  <si>
    <t>Soirée Chic and Shok</t>
  </si>
  <si>
    <t>Soirée SSP Goes Classy</t>
  </si>
  <si>
    <t>Bal de Noël</t>
  </si>
  <si>
    <t>Conférence réalités virtuelles et phobie</t>
  </si>
  <si>
    <t>Cinépsyl by the Sea</t>
  </si>
  <si>
    <t>T-shirts Epsyl</t>
  </si>
  <si>
    <t>Frais divers</t>
  </si>
  <si>
    <t>PsychoNoël</t>
  </si>
  <si>
    <t>Journée des gymnasiens</t>
  </si>
  <si>
    <t>Déplacement J. gymnasiens</t>
  </si>
  <si>
    <t xml:space="preserve">Frais visibilité </t>
  </si>
  <si>
    <t>Frais sans tickets</t>
  </si>
  <si>
    <t>Dividende FAE</t>
  </si>
  <si>
    <t>Frais de compte: frais de versement par BVR (comptabilisé au 27.02.17)</t>
  </si>
  <si>
    <t>Frais de déplacements (autres)</t>
  </si>
  <si>
    <t>Patente Workchope</t>
  </si>
  <si>
    <t>Payement à double Patente</t>
  </si>
  <si>
    <t>GT Esspace rencontre: retour Patente payée en trop (6.12.16)</t>
  </si>
  <si>
    <t>GT Esspace rencontre: payement Patente Workchope</t>
  </si>
  <si>
    <t>GT Esspace rencontre: payem. Patente Workchope (rappel, payé à double)</t>
  </si>
  <si>
    <t>GT Sport: Affiches Olympiades SSP</t>
  </si>
  <si>
    <t>Frais inconnus: Reprographie (infos demandées à la Repro: aff. diverses)</t>
  </si>
  <si>
    <t xml:space="preserve">GT Event: fond de caisse soirée Zelig 1er mars </t>
  </si>
  <si>
    <t xml:space="preserve">GT Sport: Fond de caisse 20 KM de Lausanne </t>
  </si>
  <si>
    <t>Achats AG Printemps 2017</t>
  </si>
  <si>
    <t>GT Event: frais de déplacement soirée Zelig 1er mars</t>
  </si>
  <si>
    <t>GT Event: recette soirée Zelig 1er mars</t>
  </si>
  <si>
    <t xml:space="preserve">GT Event: retour f.d.caisse soirée Zelig 1er mars </t>
  </si>
  <si>
    <t>GT Journalisme: participation Cospol conférence sur nucléaire (A.2017)</t>
  </si>
  <si>
    <t xml:space="preserve">Frais extraordinaires: réunion trésorerie </t>
  </si>
  <si>
    <t xml:space="preserve">Epsyl: conférence Burn out, achats apéro </t>
  </si>
  <si>
    <t>GT Etu: Versement Sweat-shirts SSP</t>
  </si>
  <si>
    <t>GT Etu: Versement Sweat-shirt E. Monod</t>
  </si>
  <si>
    <t>Epsyl: Cinépsyl Hungry hearts (28.03.17), achat DVD</t>
  </si>
  <si>
    <t>Frais de visibilité: affiches AG Printemps 2017</t>
  </si>
  <si>
    <t>GT Esspace rencontre: Workchope du 9 mars (4)</t>
  </si>
  <si>
    <t>GT Esspace rencontre: recette Workchope du 09.03 (4)</t>
  </si>
  <si>
    <t>Frais de visibilité: apéro journée recrutement 16.03.17</t>
  </si>
  <si>
    <t>Epsyl: Conférence TCA (16.03) apéro et cadeau intervenant</t>
  </si>
  <si>
    <t>Epsyl: Conférence TCA (16.03) achat bouteille</t>
  </si>
  <si>
    <t xml:space="preserve">GT Etu: commande Sweat-shirts SSP pour AESSP </t>
  </si>
  <si>
    <t>Dépenses extraordinaires: frais de bureau, machine à café et aspirateur</t>
  </si>
  <si>
    <t>Dépenses extraordinaires: frais de bureau, poufs</t>
  </si>
  <si>
    <t xml:space="preserve">GT Etu: versement Sweat-shirt A. Müller </t>
  </si>
  <si>
    <t xml:space="preserve">GT Etu: versement Sweat-shirt J. Thuillard </t>
  </si>
  <si>
    <t xml:space="preserve">GT Etu: versement Sweat-shirt A. Hosner </t>
  </si>
  <si>
    <t xml:space="preserve">Epsyl: Conférence Burn out, affiches </t>
  </si>
  <si>
    <t xml:space="preserve">GT Event: affiches soirée Boared, not bored </t>
  </si>
  <si>
    <t xml:space="preserve">GT Sport: affiches 20 KM Lausanne </t>
  </si>
  <si>
    <t xml:space="preserve">GT Etu: versement Sweat-shirt </t>
  </si>
  <si>
    <t xml:space="preserve">GT Etu: versement Sweat-shirt L. Crausaz </t>
  </si>
  <si>
    <t xml:space="preserve">Epsyl: Conférence TCA, affiches </t>
  </si>
  <si>
    <t xml:space="preserve">GT Esspace rencontre: affiches Workchope du 9 mars (4) </t>
  </si>
  <si>
    <t>GT Etu: Versement Sweat-Shirt David Annibale</t>
  </si>
  <si>
    <t>GT Quête de sens: Flyers</t>
  </si>
  <si>
    <t>GT Sport: Recette 20 km de Lausanne</t>
  </si>
  <si>
    <t>GT Sport: Retour fond de caisse 20 km de Lausanne</t>
  </si>
  <si>
    <t>GT Etu: Vente de Sweat-Shirt</t>
  </si>
  <si>
    <t>GT Etu: versement Sweat-shirt</t>
  </si>
  <si>
    <t>GT Etu: Rallye de Pâque (1-2ième prix)</t>
  </si>
  <si>
    <t>GT Etu: Costume Rallye de Pâque</t>
  </si>
  <si>
    <t>GT Sport: 1er Prix 20 km Lausanne</t>
  </si>
  <si>
    <t>GT Etu: Affiches vente Sweat-shirt SSP</t>
  </si>
  <si>
    <t>ESSOL: Affiches recrutement</t>
  </si>
  <si>
    <t>GT Event: Affiches soirée au Buzz</t>
  </si>
  <si>
    <t>EPSYL: Affiches Hungry Hearts</t>
  </si>
  <si>
    <t>GT Event: Affiches Tremplin SSP</t>
  </si>
  <si>
    <t>GT Event: Fourniture UNILIVE</t>
  </si>
  <si>
    <t>GT Sport: Achat nourriture 20 km Lausanne</t>
  </si>
  <si>
    <t>GT Event: UNILIVE décoration</t>
  </si>
  <si>
    <t>GT Event: UNILIVE achat piles</t>
  </si>
  <si>
    <t xml:space="preserve">GT Sport: Facture inscriptions 20 km Lausanne </t>
  </si>
  <si>
    <t>Frais de déplacement: Mobiliy</t>
  </si>
  <si>
    <t>GT Musique: Achat Matériel</t>
  </si>
  <si>
    <t>ESSOL: Affiches "cards against humanity"</t>
  </si>
  <si>
    <t>GT Etu: Affiches Rallye de pâque</t>
  </si>
  <si>
    <t>EPSYL: subvention armoire Ikea</t>
  </si>
  <si>
    <t>GT Etu: retour fond de caisse Sweat-shirt</t>
  </si>
  <si>
    <t>GT Sport: matériel et prix pour 20 km Lausanne</t>
  </si>
  <si>
    <t>EPSYL: sortie EPSYL (Laser Game)</t>
  </si>
  <si>
    <t>GT Etu: vente sac SSP</t>
  </si>
  <si>
    <t>GT Etu: versement sweat-shirt</t>
  </si>
  <si>
    <t>GT Etu: Fond de caisse vente Sweat-shirt</t>
  </si>
  <si>
    <t>GT Esspace Rencontres: Achat Workshop n5</t>
  </si>
  <si>
    <t xml:space="preserve">GT Esspaces Rencontres: Achat workshop n6 </t>
  </si>
  <si>
    <t>GT Esspace Rencontres: Recette Workshop n5</t>
  </si>
  <si>
    <t xml:space="preserve">SOLDE: </t>
  </si>
  <si>
    <t>GT Etu: remb. Payement en trop S. Cardoso</t>
  </si>
  <si>
    <t>GT Event: Grillades de fin d'examens, soirée Grillons les exams</t>
  </si>
  <si>
    <t>Frais de bureau: achats fournitures et matériel divers</t>
  </si>
  <si>
    <t>GT Event: Affiches Grillons les exams</t>
  </si>
  <si>
    <t>GT Event: remb. C. Jacquier, achat matériel soirée Grillons les exams</t>
  </si>
  <si>
    <t>EPSYL: abonnement Institutions diagonales</t>
  </si>
  <si>
    <t>Frais de bureau: achat matériel et nouveau clavier ordinateur</t>
  </si>
  <si>
    <t xml:space="preserve">Frais de visibilité: apéro Journée accueil </t>
  </si>
  <si>
    <t>GT Etu: versement Sweat-shirt L. Bürki</t>
  </si>
  <si>
    <t>GT Event: courses rallye de la rentrée (matériel et divers)</t>
  </si>
  <si>
    <t>GT Event: fond de caisse bal de la rentrée</t>
  </si>
  <si>
    <t>Divers: remb. Boisson</t>
  </si>
  <si>
    <t>GT RH: souper du comité, nourriture cafétéria Géopolis</t>
  </si>
  <si>
    <t>GT Etu: vente des Sweat-shirts SSP et concours instagram</t>
  </si>
  <si>
    <t>Frais de compte: versements BVR</t>
  </si>
  <si>
    <t>GT Event: Grillades de fin d'examens, Grillons les exams, matériel/divers</t>
  </si>
  <si>
    <t>Recette cafés et bières du bureau</t>
  </si>
  <si>
    <t xml:space="preserve">GT Quête de Sens: achat bouteilles intervenants </t>
  </si>
  <si>
    <t>GT Quête de Sens: contribution décanat SSP</t>
  </si>
  <si>
    <t>GT Quête de Sens: apéro et cadeau intervenant (21.03)</t>
  </si>
  <si>
    <t>GT Quête de Sens: participation AETH</t>
  </si>
  <si>
    <t>GT Quête de Sens: achat DVD</t>
  </si>
  <si>
    <t xml:space="preserve">GT Quête de Sens: affiches Reprographie (remboursement G.Delabays) </t>
  </si>
  <si>
    <t>GT Quête de Sens: participation AESR</t>
  </si>
  <si>
    <t>GT Etu: versement Sweat-shirt G. Delabays</t>
  </si>
  <si>
    <t>Frais de déplacement: Frais extraordinaires (amende: approuvé en comité)</t>
  </si>
  <si>
    <t>Frais de bureau: matériels nettoyage</t>
  </si>
  <si>
    <t>GT Etu: Vente de Sweat-Shirt S. Muong</t>
  </si>
  <si>
    <t>GT Event: Versement bénéfice soirée Zelig (AEL à AESSP)</t>
  </si>
  <si>
    <t>GT Event: Versement bénéfice soirée Zelig (ESC)</t>
  </si>
  <si>
    <t>GT Event: Versement bénéfice soirée Zelig (Storiae)</t>
  </si>
  <si>
    <t>GT Event: Versement bénéfice soirée Zelig (Helios)</t>
  </si>
  <si>
    <t>GT Event: Versement bénéfice soirée Zelig (AESR)</t>
  </si>
  <si>
    <t>GT Etu: Sweat-shirts d'essayage</t>
  </si>
  <si>
    <t>GT Etu: Rallye de Pâque 13.04.2017, achat nourriture et matériel</t>
  </si>
  <si>
    <t>Frais extra: Achat pizzas, conf. Parmelin (récompense pour les bénévoles)</t>
  </si>
  <si>
    <t>GT Event: Dividende Soirée Tremplin SSP au Bleu Lézard</t>
  </si>
  <si>
    <t>GT Etu: Matériel Rallye de Pâque</t>
  </si>
  <si>
    <t>EPSYL: Apéro Conférence Psychologie de la Police</t>
  </si>
  <si>
    <t>EPSYL: Soirée Psychopâques (nourriture)</t>
  </si>
  <si>
    <t>EPSYL: Recette Psychopâques</t>
  </si>
  <si>
    <t>GT Event: dividende soirée 01.03.2017 (Stu.de)</t>
  </si>
  <si>
    <t>GT Etu: Versement Sweat-Shirt K. Héritier</t>
  </si>
  <si>
    <t>Frais de bureau: achat fournitures, remb. G. Delabays</t>
  </si>
  <si>
    <t>EPSYL: Cinépsyl achat DVD" Still Alice"</t>
  </si>
  <si>
    <t>GT Event: Dividende soirée Boared, not bored (La rte du Tchaï)</t>
  </si>
  <si>
    <t>GT Event: Dividende soirée Boared, not bored (Paragone)</t>
  </si>
  <si>
    <t>GT Event: Dividende soirée Boared, not bored (AETH)</t>
  </si>
  <si>
    <t>EPSYL: Redevance Zelig Psychopâques, remb. C. Lopes</t>
  </si>
  <si>
    <t>Divers: participation conférence Guy Parmelin (virement Ofcampus)</t>
  </si>
  <si>
    <t>EPSYL: Cinépsyl "Still Alice", Apéro</t>
  </si>
  <si>
    <t>EPSYL: Cinépsyl Affiches "Still Alice"</t>
  </si>
  <si>
    <t>EPSYL: Affiches conférence Psychologie de la police</t>
  </si>
  <si>
    <t>GT Sport: Affiches tournoi de volley (annulé: météo)</t>
  </si>
  <si>
    <t>ESPOL: Apéro débat obligation de servir</t>
  </si>
  <si>
    <t>GT Etu: commande Sweat-shirts SSP avril 2017</t>
  </si>
  <si>
    <t xml:space="preserve">GT Esspaces Rencontres:recette workshop n6 </t>
  </si>
  <si>
    <t>ESPOL: affiches débat obligation de servir</t>
  </si>
  <si>
    <t>GT Etu: Vente sweat-shirt (63) + 20km Lausanne (31) (P. Demierre)</t>
  </si>
  <si>
    <t>GT RH: souper du comité, achat Denner</t>
  </si>
  <si>
    <t>Soirée Zelig Boared, not bored</t>
  </si>
  <si>
    <t>Tremplin SSP</t>
  </si>
  <si>
    <t>UNILIVE</t>
  </si>
  <si>
    <t>Grillons les exams</t>
  </si>
  <si>
    <t>Epsyl: Cinépsyl Apéro Hungry Hearts 28.03.2017</t>
  </si>
  <si>
    <t>Soirée au Buzz</t>
  </si>
  <si>
    <t>Rallye SSP</t>
  </si>
  <si>
    <t>Bal de la rentrée 2017</t>
  </si>
  <si>
    <t>(au 21 sept. 2017)</t>
  </si>
  <si>
    <t>Souper du comité (2017P)</t>
  </si>
  <si>
    <t>20KM de Lausanne</t>
  </si>
  <si>
    <t>Tournoi de Volley</t>
  </si>
  <si>
    <t>AG Printemps 2017</t>
  </si>
  <si>
    <t>Journée d'accueil 2017</t>
  </si>
  <si>
    <t>GT Musique</t>
  </si>
  <si>
    <t>Quête de sens</t>
  </si>
  <si>
    <t>ESSOL</t>
  </si>
  <si>
    <t>Cards against humanity</t>
  </si>
  <si>
    <t>ESPOL</t>
  </si>
  <si>
    <t>Débat sur l'obligation de servir</t>
  </si>
  <si>
    <t>Workchope 4,5,6</t>
  </si>
  <si>
    <t>Recrutement du 16 mars 2017</t>
  </si>
  <si>
    <t>Mobility (2017P)</t>
  </si>
  <si>
    <t>Dépenses extraordinaires</t>
  </si>
  <si>
    <t>Frais de visibilité: Affiches recrutement du 16.03.17</t>
  </si>
  <si>
    <t>Rallye de Pâques</t>
  </si>
  <si>
    <t>Cinépsyl Hungry Hearts</t>
  </si>
  <si>
    <t>Cinépsyl Still Alice</t>
  </si>
  <si>
    <t>Conférence TCA</t>
  </si>
  <si>
    <t>Conférence Psychologie de la police</t>
  </si>
  <si>
    <t>Conférence Burn out</t>
  </si>
  <si>
    <t>Psychopâques</t>
  </si>
  <si>
    <t>Armoire Ikea</t>
  </si>
  <si>
    <t>Corrections</t>
  </si>
  <si>
    <t>Souper du comité 2017P</t>
  </si>
  <si>
    <t>Recrutement 16 mars 2017</t>
  </si>
  <si>
    <t>Zelig Boared, not bored</t>
  </si>
  <si>
    <t>Rallye de la rentrée</t>
  </si>
  <si>
    <t>Armoire IKEA</t>
  </si>
  <si>
    <t>20KM Lausanne</t>
  </si>
  <si>
    <t>Débat obligation de servir</t>
  </si>
  <si>
    <t>Sweat-shirts</t>
  </si>
  <si>
    <t xml:space="preserve">20KM Lausanne </t>
  </si>
  <si>
    <t xml:space="preserve">Produits divers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</si>
</sst>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CHF&quot;\ #,##0.00;&quot;CHF&quot;\ \-#,##0.00"/>
    <numFmt numFmtId="164" formatCode="#,##0.00\ [$CHF-100C];\-#,##0.00\ [$CHF-100C]"/>
    <numFmt numFmtId="165" formatCode="#,##0.00\ [$CHF-100C];[Red]\-#,##0.00\ [$CHF-100C]"/>
    <numFmt numFmtId="166" formatCode="ddd\ dd/mm\ mmm&quot; '&quot;yy"/>
    <numFmt numFmtId="167" formatCode="ddd&quot;, &quot;d&quot;. &quot;mmm&quot;. &quot;yy"/>
  </numFmts>
  <fonts count="46" x14ac:knownFonts="1">
    <font>
      <sz val="11"/>
      <color rgb="FF000000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2"/>
      <color rgb="FF000000"/>
      <name val="Times New Roman"/>
    </font>
    <font>
      <sz val="12"/>
      <color rgb="FF000000"/>
      <name val="Arial"/>
    </font>
    <font>
      <b/>
      <sz val="15"/>
      <color rgb="FF000000"/>
      <name val="Arial"/>
    </font>
    <font>
      <b/>
      <sz val="12"/>
      <color rgb="FF000000"/>
      <name val="Arial1"/>
    </font>
    <font>
      <sz val="12"/>
      <color rgb="FF000000"/>
      <name val="Arial2"/>
    </font>
    <font>
      <b/>
      <u/>
      <sz val="11"/>
      <color rgb="FF000000"/>
      <name val="Arial"/>
    </font>
    <font>
      <b/>
      <sz val="11"/>
      <color rgb="FF000000"/>
      <name val="Arial2"/>
    </font>
    <font>
      <b/>
      <sz val="11"/>
      <color rgb="FF000000"/>
      <name val="Arial1"/>
    </font>
    <font>
      <b/>
      <sz val="11"/>
      <color rgb="FF000000"/>
      <name val="Arial"/>
    </font>
    <font>
      <sz val="11"/>
      <color rgb="FF000000"/>
      <name val="Arial2"/>
    </font>
    <font>
      <sz val="8"/>
      <color rgb="FF000000"/>
      <name val="Arial"/>
    </font>
    <font>
      <b/>
      <u/>
      <sz val="12"/>
      <color rgb="FF000000"/>
      <name val="Arial1"/>
    </font>
    <font>
      <sz val="11"/>
      <color rgb="FFFF0000"/>
      <name val="Arial"/>
    </font>
    <font>
      <u/>
      <sz val="11"/>
      <color rgb="FF000000"/>
      <name val="Arial"/>
    </font>
    <font>
      <b/>
      <sz val="11"/>
      <color rgb="FF3333FF"/>
      <name val="Arial"/>
    </font>
    <font>
      <b/>
      <u/>
      <sz val="11"/>
      <color rgb="FF000000"/>
      <name val="Arial"/>
    </font>
    <font>
      <sz val="11"/>
      <color rgb="FF00FF00"/>
      <name val="Arial"/>
    </font>
    <font>
      <sz val="11"/>
      <color rgb="FFFF3366"/>
      <name val="Arial"/>
    </font>
    <font>
      <b/>
      <u/>
      <sz val="12"/>
      <color rgb="FF000000"/>
      <name val="Arial1"/>
    </font>
    <font>
      <b/>
      <u/>
      <sz val="14"/>
      <color rgb="FF000000"/>
      <name val="Arial"/>
    </font>
    <font>
      <b/>
      <sz val="10"/>
      <color rgb="FF000000"/>
      <name val="Arial2"/>
    </font>
    <font>
      <b/>
      <u/>
      <sz val="11"/>
      <color rgb="FF000000"/>
      <name val="Arial1"/>
    </font>
    <font>
      <sz val="11"/>
      <color rgb="FF000000"/>
      <name val="Arial1"/>
    </font>
    <font>
      <u/>
      <sz val="11"/>
      <color rgb="FF000000"/>
      <name val="Arial1"/>
    </font>
    <font>
      <sz val="10"/>
      <color rgb="FF000000"/>
      <name val="Arial2"/>
    </font>
    <font>
      <sz val="10"/>
      <color rgb="FF000000"/>
      <name val="Arial"/>
    </font>
    <font>
      <i/>
      <sz val="10"/>
      <color rgb="FF000000"/>
      <name val="Arial2"/>
    </font>
    <font>
      <b/>
      <sz val="10"/>
      <color rgb="FF000000"/>
      <name val="Arial"/>
    </font>
    <font>
      <b/>
      <sz val="10"/>
      <color rgb="FF000000"/>
      <name val="Arial1"/>
    </font>
    <font>
      <b/>
      <i/>
      <sz val="11"/>
      <color rgb="FF000000"/>
      <name val="Arial2"/>
    </font>
    <font>
      <sz val="10"/>
      <color rgb="FFFF0000"/>
      <name val="Arial2"/>
    </font>
    <font>
      <b/>
      <i/>
      <sz val="10"/>
      <color rgb="FF000000"/>
      <name val="Arial2"/>
    </font>
    <font>
      <sz val="11"/>
      <color rgb="FFFF3333"/>
      <name val="Arial"/>
    </font>
    <font>
      <b/>
      <u/>
      <sz val="11"/>
      <color rgb="FF000000"/>
      <name val="Arial"/>
    </font>
    <font>
      <u/>
      <sz val="11"/>
      <color theme="10"/>
      <name val="Arial"/>
    </font>
    <font>
      <u/>
      <sz val="11"/>
      <color theme="11"/>
      <name val="Arial"/>
    </font>
    <font>
      <sz val="11"/>
      <name val="Arial"/>
      <charset val="204"/>
    </font>
    <font>
      <u/>
      <sz val="11"/>
      <name val="Arial1"/>
    </font>
    <font>
      <u/>
      <sz val="12"/>
      <color rgb="FF000000"/>
      <name val="Arial1"/>
    </font>
    <font>
      <u/>
      <sz val="10"/>
      <color rgb="FF000000"/>
      <name val="Arial2"/>
    </font>
    <font>
      <u/>
      <sz val="10"/>
      <name val="Arial2"/>
    </font>
    <font>
      <u/>
      <sz val="10"/>
      <color rgb="FF000000"/>
      <name val="Arial"/>
      <charset val="204"/>
    </font>
    <font>
      <sz val="11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E6E6E6"/>
        <bgColor rgb="FFE6E6E6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rgb="FFE6E6E6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E6E6E6"/>
      </patternFill>
    </fill>
    <fill>
      <patternFill patternType="solid">
        <fgColor theme="0"/>
        <bgColor rgb="FFE6E6E6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97">
    <xf numFmtId="0" fontId="0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381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right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0" xfId="0" applyFont="1"/>
    <xf numFmtId="4" fontId="12" fillId="0" borderId="0" xfId="0" applyNumberFormat="1" applyFont="1"/>
    <xf numFmtId="0" fontId="0" fillId="0" borderId="1" xfId="0" applyFont="1" applyBorder="1"/>
    <xf numFmtId="4" fontId="0" fillId="0" borderId="0" xfId="0" applyNumberFormat="1" applyFont="1"/>
    <xf numFmtId="2" fontId="0" fillId="0" borderId="1" xfId="0" applyNumberFormat="1" applyFont="1" applyBorder="1"/>
    <xf numFmtId="0" fontId="9" fillId="2" borderId="2" xfId="0" applyFont="1" applyFill="1" applyBorder="1"/>
    <xf numFmtId="4" fontId="12" fillId="2" borderId="3" xfId="0" applyNumberFormat="1" applyFont="1" applyFill="1" applyBorder="1"/>
    <xf numFmtId="2" fontId="0" fillId="2" borderId="4" xfId="0" applyNumberFormat="1" applyFont="1" applyFill="1" applyBorder="1"/>
    <xf numFmtId="4" fontId="9" fillId="0" borderId="0" xfId="0" applyNumberFormat="1" applyFont="1"/>
    <xf numFmtId="2" fontId="9" fillId="0" borderId="1" xfId="0" applyNumberFormat="1" applyFont="1" applyBorder="1"/>
    <xf numFmtId="2" fontId="12" fillId="2" borderId="4" xfId="0" applyNumberFormat="1" applyFont="1" applyFill="1" applyBorder="1"/>
    <xf numFmtId="0" fontId="0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/>
    <xf numFmtId="4" fontId="0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25" fillId="0" borderId="6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0" xfId="0" applyNumberFormat="1" applyFont="1"/>
    <xf numFmtId="164" fontId="23" fillId="0" borderId="0" xfId="0" applyNumberFormat="1" applyFont="1" applyAlignment="1">
      <alignment horizontal="right"/>
    </xf>
    <xf numFmtId="0" fontId="23" fillId="0" borderId="0" xfId="0" applyFont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164" fontId="28" fillId="0" borderId="0" xfId="0" applyNumberFormat="1" applyFont="1"/>
    <xf numFmtId="164" fontId="27" fillId="0" borderId="0" xfId="0" applyNumberFormat="1" applyFont="1"/>
    <xf numFmtId="164" fontId="27" fillId="0" borderId="1" xfId="0" applyNumberFormat="1" applyFont="1" applyBorder="1" applyAlignment="1">
      <alignment horizontal="right"/>
    </xf>
    <xf numFmtId="164" fontId="27" fillId="0" borderId="0" xfId="0" applyNumberFormat="1" applyFont="1" applyAlignment="1">
      <alignment horizontal="right"/>
    </xf>
    <xf numFmtId="0" fontId="27" fillId="0" borderId="0" xfId="0" applyFont="1"/>
    <xf numFmtId="0" fontId="25" fillId="0" borderId="0" xfId="0" applyFont="1"/>
    <xf numFmtId="164" fontId="31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27" fillId="0" borderId="7" xfId="0" applyFont="1" applyBorder="1"/>
    <xf numFmtId="164" fontId="30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33" fillId="0" borderId="0" xfId="0" applyNumberFormat="1" applyFont="1"/>
    <xf numFmtId="0" fontId="29" fillId="0" borderId="0" xfId="0" applyFont="1"/>
    <xf numFmtId="0" fontId="0" fillId="0" borderId="8" xfId="0" applyFont="1" applyBorder="1"/>
    <xf numFmtId="164" fontId="0" fillId="0" borderId="8" xfId="0" applyNumberFormat="1" applyFont="1" applyBorder="1"/>
    <xf numFmtId="0" fontId="6" fillId="3" borderId="2" xfId="0" applyFont="1" applyFill="1" applyBorder="1"/>
    <xf numFmtId="164" fontId="0" fillId="0" borderId="1" xfId="0" applyNumberFormat="1" applyFont="1" applyBorder="1"/>
    <xf numFmtId="164" fontId="7" fillId="0" borderId="0" xfId="0" applyNumberFormat="1" applyFont="1" applyAlignment="1">
      <alignment horizontal="right"/>
    </xf>
    <xf numFmtId="0" fontId="30" fillId="0" borderId="4" xfId="0" applyFont="1" applyBorder="1" applyAlignment="1">
      <alignment horizontal="center"/>
    </xf>
    <xf numFmtId="0" fontId="30" fillId="0" borderId="4" xfId="0" applyFont="1" applyBorder="1"/>
    <xf numFmtId="0" fontId="11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2" xfId="0" applyFont="1" applyBorder="1"/>
    <xf numFmtId="0" fontId="28" fillId="0" borderId="4" xfId="0" applyFont="1" applyBorder="1" applyAlignment="1">
      <alignment horizontal="center"/>
    </xf>
    <xf numFmtId="0" fontId="28" fillId="0" borderId="4" xfId="0" applyFont="1" applyBorder="1"/>
    <xf numFmtId="0" fontId="35" fillId="0" borderId="0" xfId="0" applyFont="1"/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5" fontId="0" fillId="0" borderId="0" xfId="0" applyNumberFormat="1" applyFont="1"/>
    <xf numFmtId="167" fontId="0" fillId="0" borderId="1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4" borderId="0" xfId="0" applyFont="1" applyFill="1"/>
    <xf numFmtId="0" fontId="39" fillId="5" borderId="0" xfId="0" applyFont="1" applyFill="1"/>
    <xf numFmtId="0" fontId="0" fillId="5" borderId="0" xfId="0" applyFont="1" applyFill="1"/>
    <xf numFmtId="0" fontId="40" fillId="6" borderId="0" xfId="0" applyFont="1" applyFill="1"/>
    <xf numFmtId="0" fontId="23" fillId="7" borderId="0" xfId="0" applyFont="1" applyFill="1"/>
    <xf numFmtId="0" fontId="11" fillId="7" borderId="0" xfId="0" applyFont="1" applyFill="1" applyAlignment="1">
      <alignment horizontal="left"/>
    </xf>
    <xf numFmtId="0" fontId="32" fillId="8" borderId="2" xfId="0" applyFont="1" applyFill="1" applyBorder="1"/>
    <xf numFmtId="0" fontId="26" fillId="9" borderId="0" xfId="0" applyFont="1" applyFill="1"/>
    <xf numFmtId="0" fontId="23" fillId="0" borderId="0" xfId="0" applyFont="1" applyAlignment="1">
      <alignment horizontal="left"/>
    </xf>
    <xf numFmtId="0" fontId="23" fillId="7" borderId="0" xfId="0" applyFont="1" applyFill="1" applyAlignment="1">
      <alignment horizontal="left"/>
    </xf>
    <xf numFmtId="0" fontId="34" fillId="10" borderId="2" xfId="0" applyFont="1" applyFill="1" applyBorder="1"/>
    <xf numFmtId="0" fontId="0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164" fontId="27" fillId="0" borderId="0" xfId="0" applyNumberFormat="1" applyFont="1" applyBorder="1"/>
    <xf numFmtId="0" fontId="41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4" fontId="39" fillId="6" borderId="0" xfId="0" applyNumberFormat="1" applyFont="1" applyFill="1"/>
    <xf numFmtId="164" fontId="26" fillId="0" borderId="0" xfId="0" applyNumberFormat="1" applyFont="1"/>
    <xf numFmtId="164" fontId="16" fillId="0" borderId="0" xfId="0" applyNumberFormat="1" applyFont="1"/>
    <xf numFmtId="164" fontId="42" fillId="0" borderId="0" xfId="0" applyNumberFormat="1" applyFont="1"/>
    <xf numFmtId="164" fontId="42" fillId="0" borderId="7" xfId="0" applyNumberFormat="1" applyFont="1" applyBorder="1"/>
    <xf numFmtId="164" fontId="43" fillId="0" borderId="0" xfId="0" applyNumberFormat="1" applyFont="1"/>
    <xf numFmtId="164" fontId="44" fillId="0" borderId="0" xfId="0" applyNumberFormat="1" applyFont="1" applyAlignment="1">
      <alignment horizontal="right"/>
    </xf>
    <xf numFmtId="164" fontId="29" fillId="11" borderId="3" xfId="0" applyNumberFormat="1" applyFont="1" applyFill="1" applyBorder="1"/>
    <xf numFmtId="164" fontId="29" fillId="11" borderId="4" xfId="0" applyNumberFormat="1" applyFont="1" applyFill="1" applyBorder="1"/>
    <xf numFmtId="164" fontId="0" fillId="11" borderId="3" xfId="0" applyNumberFormat="1" applyFont="1" applyFill="1" applyBorder="1"/>
    <xf numFmtId="164" fontId="6" fillId="11" borderId="2" xfId="0" applyNumberFormat="1" applyFont="1" applyFill="1" applyBorder="1"/>
    <xf numFmtId="164" fontId="7" fillId="11" borderId="4" xfId="0" applyNumberFormat="1" applyFont="1" applyFill="1" applyBorder="1" applyAlignment="1">
      <alignment horizontal="right"/>
    </xf>
    <xf numFmtId="164" fontId="16" fillId="11" borderId="3" xfId="0" applyNumberFormat="1" applyFont="1" applyFill="1" applyBorder="1"/>
    <xf numFmtId="7" fontId="16" fillId="0" borderId="0" xfId="0" applyNumberFormat="1" applyFont="1"/>
    <xf numFmtId="0" fontId="16" fillId="0" borderId="0" xfId="0" applyNumberFormat="1" applyFont="1"/>
    <xf numFmtId="7" fontId="0" fillId="0" borderId="0" xfId="0" applyNumberFormat="1" applyFont="1"/>
    <xf numFmtId="164" fontId="6" fillId="11" borderId="4" xfId="0" applyNumberFormat="1" applyFont="1" applyFill="1" applyBorder="1"/>
    <xf numFmtId="7" fontId="23" fillId="0" borderId="0" xfId="0" applyNumberFormat="1" applyFont="1" applyAlignment="1">
      <alignment horizontal="right"/>
    </xf>
    <xf numFmtId="0" fontId="6" fillId="11" borderId="2" xfId="0" applyFont="1" applyFill="1" applyBorder="1"/>
    <xf numFmtId="7" fontId="11" fillId="0" borderId="0" xfId="0" applyNumberFormat="1" applyFont="1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0" xfId="0" applyFont="1" applyFill="1" applyAlignment="1">
      <alignment vertical="center"/>
    </xf>
    <xf numFmtId="15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5" fillId="0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0" fontId="45" fillId="12" borderId="1" xfId="0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right" vertical="center"/>
    </xf>
    <xf numFmtId="15" fontId="45" fillId="12" borderId="1" xfId="0" applyNumberFormat="1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left" vertical="center"/>
    </xf>
    <xf numFmtId="0" fontId="0" fillId="12" borderId="0" xfId="0" applyFont="1" applyFill="1" applyAlignment="1">
      <alignment vertic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right" vertical="center"/>
    </xf>
    <xf numFmtId="15" fontId="0" fillId="12" borderId="0" xfId="0" applyNumberFormat="1" applyFont="1" applyFill="1" applyAlignment="1">
      <alignment horizontal="center" vertical="center"/>
    </xf>
    <xf numFmtId="0" fontId="0" fillId="12" borderId="1" xfId="0" applyFont="1" applyFill="1" applyBorder="1" applyAlignment="1">
      <alignment horizontal="left" vertical="center"/>
    </xf>
    <xf numFmtId="0" fontId="0" fillId="12" borderId="0" xfId="0" applyFont="1" applyFill="1"/>
    <xf numFmtId="0" fontId="0" fillId="12" borderId="0" xfId="0" applyFont="1" applyFill="1" applyAlignment="1"/>
    <xf numFmtId="0" fontId="0" fillId="13" borderId="0" xfId="0" applyFont="1" applyFill="1" applyAlignment="1">
      <alignment vertical="center"/>
    </xf>
    <xf numFmtId="0" fontId="0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right" vertical="center"/>
    </xf>
    <xf numFmtId="15" fontId="0" fillId="13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left" vertical="center"/>
    </xf>
    <xf numFmtId="0" fontId="0" fillId="13" borderId="0" xfId="0" applyFont="1" applyFill="1"/>
    <xf numFmtId="0" fontId="0" fillId="13" borderId="0" xfId="0" applyFont="1" applyFill="1" applyAlignment="1"/>
    <xf numFmtId="15" fontId="0" fillId="13" borderId="0" xfId="0" applyNumberFormat="1" applyFont="1" applyFill="1" applyAlignment="1">
      <alignment horizontal="center" vertical="center"/>
    </xf>
    <xf numFmtId="0" fontId="0" fillId="14" borderId="0" xfId="0" applyFont="1" applyFill="1" applyAlignment="1">
      <alignment vertical="center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right" vertical="center"/>
    </xf>
    <xf numFmtId="15" fontId="0" fillId="14" borderId="1" xfId="0" applyNumberFormat="1" applyFont="1" applyFill="1" applyBorder="1" applyAlignment="1">
      <alignment horizontal="center" vertical="center"/>
    </xf>
    <xf numFmtId="0" fontId="0" fillId="14" borderId="0" xfId="0" applyFont="1" applyFill="1"/>
    <xf numFmtId="0" fontId="0" fillId="14" borderId="0" xfId="0" applyFont="1" applyFill="1" applyAlignment="1"/>
    <xf numFmtId="14" fontId="0" fillId="13" borderId="1" xfId="0" applyNumberFormat="1" applyFont="1" applyFill="1" applyBorder="1" applyAlignment="1">
      <alignment horizontal="center" vertical="center"/>
    </xf>
    <xf numFmtId="14" fontId="0" fillId="12" borderId="1" xfId="0" applyNumberFormat="1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left" vertical="center"/>
    </xf>
    <xf numFmtId="14" fontId="0" fillId="14" borderId="1" xfId="0" applyNumberFormat="1" applyFont="1" applyFill="1" applyBorder="1" applyAlignment="1">
      <alignment horizontal="center" vertical="center"/>
    </xf>
    <xf numFmtId="0" fontId="0" fillId="12" borderId="0" xfId="0" applyFont="1" applyFill="1" applyAlignment="1">
      <alignment horizontal="right" vertical="center"/>
    </xf>
    <xf numFmtId="15" fontId="0" fillId="12" borderId="1" xfId="0" applyNumberFormat="1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left" vertical="center"/>
    </xf>
    <xf numFmtId="0" fontId="0" fillId="15" borderId="0" xfId="0" applyFont="1" applyFill="1" applyAlignment="1">
      <alignment vertical="center"/>
    </xf>
    <xf numFmtId="0" fontId="0" fillId="15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15" fontId="0" fillId="15" borderId="1" xfId="0" applyNumberFormat="1" applyFont="1" applyFill="1" applyBorder="1" applyAlignment="1">
      <alignment horizontal="center" vertical="center"/>
    </xf>
    <xf numFmtId="0" fontId="0" fillId="15" borderId="0" xfId="0" applyFont="1" applyFill="1"/>
    <xf numFmtId="0" fontId="0" fillId="15" borderId="0" xfId="0" applyFont="1" applyFill="1" applyAlignment="1"/>
    <xf numFmtId="15" fontId="0" fillId="15" borderId="0" xfId="0" applyNumberFormat="1" applyFont="1" applyFill="1" applyAlignment="1">
      <alignment horizontal="center" vertical="center"/>
    </xf>
    <xf numFmtId="0" fontId="0" fillId="15" borderId="1" xfId="0" applyFont="1" applyFill="1" applyBorder="1" applyAlignment="1">
      <alignment horizontal="left" vertical="center"/>
    </xf>
    <xf numFmtId="14" fontId="0" fillId="15" borderId="1" xfId="0" applyNumberFormat="1" applyFont="1" applyFill="1" applyBorder="1" applyAlignment="1">
      <alignment horizontal="center" vertical="center"/>
    </xf>
    <xf numFmtId="0" fontId="39" fillId="15" borderId="1" xfId="0" applyFont="1" applyFill="1" applyBorder="1" applyAlignment="1">
      <alignment horizontal="left" vertical="center"/>
    </xf>
    <xf numFmtId="0" fontId="20" fillId="15" borderId="1" xfId="0" applyFont="1" applyFill="1" applyBorder="1" applyAlignment="1">
      <alignment horizontal="right" vertical="center"/>
    </xf>
    <xf numFmtId="0" fontId="0" fillId="16" borderId="0" xfId="0" applyFont="1" applyFill="1" applyAlignment="1">
      <alignment vertical="center"/>
    </xf>
    <xf numFmtId="0" fontId="0" fillId="16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right" vertical="center"/>
    </xf>
    <xf numFmtId="15" fontId="0" fillId="16" borderId="1" xfId="0" applyNumberFormat="1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left" vertical="center"/>
    </xf>
    <xf numFmtId="0" fontId="0" fillId="16" borderId="0" xfId="0" applyFont="1" applyFill="1"/>
    <xf numFmtId="0" fontId="0" fillId="16" borderId="0" xfId="0" applyFont="1" applyFill="1" applyAlignment="1"/>
    <xf numFmtId="0" fontId="0" fillId="17" borderId="0" xfId="0" applyFont="1" applyFill="1" applyAlignment="1">
      <alignment vertical="center"/>
    </xf>
    <xf numFmtId="0" fontId="0" fillId="17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right" vertical="center"/>
    </xf>
    <xf numFmtId="14" fontId="0" fillId="17" borderId="1" xfId="0" applyNumberFormat="1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left" vertical="center"/>
    </xf>
    <xf numFmtId="0" fontId="0" fillId="17" borderId="0" xfId="0" applyFont="1" applyFill="1"/>
    <xf numFmtId="0" fontId="0" fillId="17" borderId="0" xfId="0" applyFont="1" applyFill="1" applyAlignment="1"/>
    <xf numFmtId="15" fontId="0" fillId="17" borderId="1" xfId="0" applyNumberFormat="1" applyFon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right" vertical="center"/>
    </xf>
    <xf numFmtId="15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6" borderId="0" xfId="0" applyFont="1" applyFill="1"/>
    <xf numFmtId="0" fontId="0" fillId="6" borderId="0" xfId="0" applyFont="1" applyFill="1" applyAlignment="1"/>
    <xf numFmtId="0" fontId="0" fillId="18" borderId="0" xfId="0" applyFont="1" applyFill="1" applyAlignment="1">
      <alignment vertical="center"/>
    </xf>
    <xf numFmtId="0" fontId="0" fillId="18" borderId="1" xfId="0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right" vertical="center"/>
    </xf>
    <xf numFmtId="14" fontId="0" fillId="18" borderId="1" xfId="0" applyNumberFormat="1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left" vertical="center"/>
    </xf>
    <xf numFmtId="0" fontId="0" fillId="18" borderId="0" xfId="0" applyFont="1" applyFill="1"/>
    <xf numFmtId="0" fontId="0" fillId="18" borderId="0" xfId="0" applyFont="1" applyFill="1" applyAlignment="1"/>
    <xf numFmtId="15" fontId="0" fillId="18" borderId="1" xfId="0" applyNumberFormat="1" applyFont="1" applyFill="1" applyBorder="1" applyAlignment="1">
      <alignment horizontal="center" vertical="center"/>
    </xf>
    <xf numFmtId="0" fontId="45" fillId="19" borderId="0" xfId="0" applyFont="1" applyFill="1" applyAlignment="1">
      <alignment vertical="center"/>
    </xf>
    <xf numFmtId="0" fontId="45" fillId="19" borderId="1" xfId="0" applyFont="1" applyFill="1" applyBorder="1" applyAlignment="1">
      <alignment horizontal="center" vertical="center"/>
    </xf>
    <xf numFmtId="0" fontId="45" fillId="19" borderId="1" xfId="0" applyFont="1" applyFill="1" applyBorder="1" applyAlignment="1">
      <alignment horizontal="right" vertical="center"/>
    </xf>
    <xf numFmtId="14" fontId="45" fillId="19" borderId="1" xfId="0" applyNumberFormat="1" applyFont="1" applyFill="1" applyBorder="1" applyAlignment="1">
      <alignment horizontal="center" vertical="center"/>
    </xf>
    <xf numFmtId="0" fontId="45" fillId="19" borderId="1" xfId="0" applyFont="1" applyFill="1" applyBorder="1" applyAlignment="1">
      <alignment horizontal="left" vertical="center"/>
    </xf>
    <xf numFmtId="0" fontId="45" fillId="19" borderId="0" xfId="0" applyFont="1" applyFill="1"/>
    <xf numFmtId="0" fontId="45" fillId="19" borderId="0" xfId="0" applyFont="1" applyFill="1" applyAlignment="1"/>
    <xf numFmtId="7" fontId="11" fillId="9" borderId="0" xfId="0" applyNumberFormat="1" applyFont="1" applyFill="1"/>
    <xf numFmtId="0" fontId="0" fillId="20" borderId="0" xfId="0" applyFont="1" applyFill="1" applyAlignment="1">
      <alignment vertical="center"/>
    </xf>
    <xf numFmtId="0" fontId="0" fillId="20" borderId="1" xfId="0" applyFont="1" applyFill="1" applyBorder="1" applyAlignment="1">
      <alignment horizontal="center" vertical="center"/>
    </xf>
    <xf numFmtId="0" fontId="0" fillId="20" borderId="1" xfId="0" applyFont="1" applyFill="1" applyBorder="1" applyAlignment="1">
      <alignment horizontal="right" vertical="center"/>
    </xf>
    <xf numFmtId="15" fontId="0" fillId="20" borderId="1" xfId="0" applyNumberFormat="1" applyFont="1" applyFill="1" applyBorder="1" applyAlignment="1">
      <alignment horizontal="center" vertical="center"/>
    </xf>
    <xf numFmtId="0" fontId="0" fillId="20" borderId="0" xfId="0" applyFont="1" applyFill="1"/>
    <xf numFmtId="0" fontId="0" fillId="20" borderId="0" xfId="0" applyFont="1" applyFill="1" applyAlignment="1"/>
    <xf numFmtId="4" fontId="9" fillId="0" borderId="0" xfId="0" applyNumberFormat="1" applyFont="1" applyAlignment="1">
      <alignment vertical="center"/>
    </xf>
    <xf numFmtId="4" fontId="12" fillId="2" borderId="3" xfId="0" applyNumberFormat="1" applyFon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2" fontId="0" fillId="0" borderId="1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2" fontId="0" fillId="2" borderId="4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12" fillId="2" borderId="4" xfId="0" applyNumberFormat="1" applyFont="1" applyFill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20" borderId="1" xfId="0" applyFont="1" applyFill="1" applyBorder="1" applyAlignment="1">
      <alignment horizontal="left" vertical="center"/>
    </xf>
    <xf numFmtId="0" fontId="0" fillId="14" borderId="0" xfId="0" applyFont="1" applyFill="1" applyBorder="1" applyAlignment="1">
      <alignment horizontal="right" vertical="center"/>
    </xf>
    <xf numFmtId="0" fontId="0" fillId="14" borderId="0" xfId="0" applyFont="1" applyFill="1" applyBorder="1" applyAlignment="1">
      <alignment horizontal="center" vertical="center"/>
    </xf>
    <xf numFmtId="15" fontId="0" fillId="14" borderId="0" xfId="0" applyNumberFormat="1" applyFont="1" applyFill="1" applyBorder="1" applyAlignment="1">
      <alignment horizontal="center" vertical="center"/>
    </xf>
    <xf numFmtId="0" fontId="0" fillId="14" borderId="0" xfId="0" applyFont="1" applyFill="1" applyBorder="1" applyAlignment="1">
      <alignment horizontal="left" vertical="center"/>
    </xf>
    <xf numFmtId="0" fontId="0" fillId="20" borderId="0" xfId="0" applyFont="1" applyFill="1" applyBorder="1" applyAlignment="1">
      <alignment horizontal="right" vertical="center"/>
    </xf>
    <xf numFmtId="0" fontId="0" fillId="20" borderId="0" xfId="0" applyFont="1" applyFill="1" applyBorder="1" applyAlignment="1">
      <alignment horizontal="center" vertical="center"/>
    </xf>
    <xf numFmtId="15" fontId="0" fillId="20" borderId="0" xfId="0" applyNumberFormat="1" applyFont="1" applyFill="1" applyBorder="1" applyAlignment="1">
      <alignment horizontal="center" vertical="center"/>
    </xf>
    <xf numFmtId="0" fontId="0" fillId="20" borderId="0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right" vertical="center"/>
    </xf>
    <xf numFmtId="0" fontId="45" fillId="0" borderId="1" xfId="0" applyFont="1" applyFill="1" applyBorder="1" applyAlignment="1">
      <alignment horizontal="left" vertical="center"/>
    </xf>
    <xf numFmtId="15" fontId="0" fillId="0" borderId="0" xfId="0" applyNumberFormat="1" applyFont="1" applyFill="1" applyAlignment="1">
      <alignment horizontal="center" vertical="center"/>
    </xf>
    <xf numFmtId="14" fontId="4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19" borderId="0" xfId="0" applyFont="1" applyFill="1" applyAlignment="1">
      <alignment vertical="center"/>
    </xf>
    <xf numFmtId="0" fontId="0" fillId="19" borderId="1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right" vertical="center"/>
    </xf>
    <xf numFmtId="15" fontId="0" fillId="19" borderId="1" xfId="0" applyNumberFormat="1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left" vertical="center"/>
    </xf>
    <xf numFmtId="0" fontId="0" fillId="19" borderId="0" xfId="0" applyFont="1" applyFill="1" applyAlignment="1"/>
    <xf numFmtId="14" fontId="0" fillId="19" borderId="1" xfId="0" applyNumberFormat="1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horizontal="right" vertical="center"/>
    </xf>
    <xf numFmtId="0" fontId="0" fillId="19" borderId="0" xfId="0" applyFont="1" applyFill="1" applyBorder="1" applyAlignment="1">
      <alignment horizontal="center" vertical="center"/>
    </xf>
    <xf numFmtId="15" fontId="0" fillId="19" borderId="0" xfId="0" applyNumberFormat="1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horizontal="left" vertical="center"/>
    </xf>
    <xf numFmtId="0" fontId="0" fillId="21" borderId="0" xfId="0" applyFont="1" applyFill="1" applyAlignment="1">
      <alignment vertical="center"/>
    </xf>
    <xf numFmtId="0" fontId="0" fillId="21" borderId="0" xfId="0" applyFont="1" applyFill="1" applyAlignment="1"/>
    <xf numFmtId="15" fontId="0" fillId="17" borderId="0" xfId="0" applyNumberFormat="1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right" vertical="center"/>
    </xf>
    <xf numFmtId="0" fontId="45" fillId="22" borderId="0" xfId="0" applyFont="1" applyFill="1" applyAlignment="1">
      <alignment vertical="center"/>
    </xf>
    <xf numFmtId="0" fontId="45" fillId="22" borderId="1" xfId="0" applyFont="1" applyFill="1" applyBorder="1" applyAlignment="1">
      <alignment horizontal="center" vertical="center"/>
    </xf>
    <xf numFmtId="0" fontId="45" fillId="22" borderId="1" xfId="0" applyFont="1" applyFill="1" applyBorder="1" applyAlignment="1">
      <alignment horizontal="right" vertical="center"/>
    </xf>
    <xf numFmtId="15" fontId="45" fillId="22" borderId="1" xfId="0" applyNumberFormat="1" applyFont="1" applyFill="1" applyBorder="1" applyAlignment="1">
      <alignment horizontal="center" vertical="center"/>
    </xf>
    <xf numFmtId="0" fontId="45" fillId="22" borderId="1" xfId="0" applyFont="1" applyFill="1" applyBorder="1" applyAlignment="1">
      <alignment horizontal="left" vertical="center"/>
    </xf>
    <xf numFmtId="0" fontId="0" fillId="22" borderId="0" xfId="0" applyFont="1" applyFill="1"/>
    <xf numFmtId="0" fontId="0" fillId="22" borderId="0" xfId="0" applyFont="1" applyFill="1" applyAlignment="1">
      <alignment vertical="center"/>
    </xf>
    <xf numFmtId="0" fontId="0" fillId="22" borderId="0" xfId="0" applyFont="1" applyFill="1" applyAlignment="1"/>
    <xf numFmtId="0" fontId="0" fillId="22" borderId="1" xfId="0" applyFont="1" applyFill="1" applyBorder="1" applyAlignment="1">
      <alignment horizontal="center" vertical="center"/>
    </xf>
    <xf numFmtId="0" fontId="0" fillId="22" borderId="1" xfId="0" applyFont="1" applyFill="1" applyBorder="1" applyAlignment="1">
      <alignment horizontal="right" vertical="center"/>
    </xf>
    <xf numFmtId="15" fontId="0" fillId="22" borderId="1" xfId="0" applyNumberFormat="1" applyFont="1" applyFill="1" applyBorder="1" applyAlignment="1">
      <alignment horizontal="center" vertical="center"/>
    </xf>
    <xf numFmtId="0" fontId="0" fillId="22" borderId="1" xfId="0" applyFont="1" applyFill="1" applyBorder="1" applyAlignment="1">
      <alignment horizontal="left" vertical="center"/>
    </xf>
    <xf numFmtId="14" fontId="0" fillId="22" borderId="1" xfId="0" applyNumberFormat="1" applyFont="1" applyFill="1" applyBorder="1" applyAlignment="1">
      <alignment horizontal="center" vertical="center"/>
    </xf>
    <xf numFmtId="0" fontId="39" fillId="22" borderId="1" xfId="0" applyFont="1" applyFill="1" applyBorder="1" applyAlignment="1">
      <alignment horizontal="left" vertical="center"/>
    </xf>
    <xf numFmtId="15" fontId="0" fillId="22" borderId="0" xfId="0" applyNumberFormat="1" applyFont="1" applyFill="1" applyAlignment="1">
      <alignment horizontal="center" vertical="center"/>
    </xf>
    <xf numFmtId="0" fontId="0" fillId="22" borderId="0" xfId="0" applyFont="1" applyFill="1" applyAlignment="1">
      <alignment horizontal="right" vertical="center"/>
    </xf>
    <xf numFmtId="0" fontId="0" fillId="22" borderId="0" xfId="0" applyFont="1" applyFill="1" applyBorder="1" applyAlignment="1">
      <alignment horizontal="right" vertical="center"/>
    </xf>
    <xf numFmtId="0" fontId="0" fillId="22" borderId="0" xfId="0" applyFont="1" applyFill="1" applyBorder="1" applyAlignment="1">
      <alignment horizontal="center" vertical="center"/>
    </xf>
    <xf numFmtId="15" fontId="0" fillId="22" borderId="0" xfId="0" applyNumberFormat="1" applyFont="1" applyFill="1" applyBorder="1" applyAlignment="1">
      <alignment horizontal="center" vertical="center"/>
    </xf>
    <xf numFmtId="0" fontId="0" fillId="22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center"/>
    </xf>
    <xf numFmtId="15" fontId="0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center"/>
    </xf>
    <xf numFmtId="0" fontId="0" fillId="17" borderId="0" xfId="0" applyFont="1" applyFill="1" applyBorder="1" applyAlignment="1">
      <alignment horizontal="right" vertical="center"/>
    </xf>
    <xf numFmtId="0" fontId="0" fillId="17" borderId="0" xfId="0" applyFont="1" applyFill="1" applyBorder="1" applyAlignment="1">
      <alignment horizontal="left" vertical="center"/>
    </xf>
    <xf numFmtId="0" fontId="39" fillId="17" borderId="1" xfId="0" applyFont="1" applyFill="1" applyBorder="1" applyAlignment="1">
      <alignment horizontal="right" vertical="center"/>
    </xf>
    <xf numFmtId="0" fontId="39" fillId="17" borderId="1" xfId="0" applyFont="1" applyFill="1" applyBorder="1" applyAlignment="1">
      <alignment horizontal="left" vertical="center"/>
    </xf>
    <xf numFmtId="0" fontId="0" fillId="21" borderId="1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right" vertical="center"/>
    </xf>
    <xf numFmtId="15" fontId="0" fillId="21" borderId="1" xfId="0" applyNumberFormat="1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left" vertical="center"/>
    </xf>
    <xf numFmtId="0" fontId="0" fillId="21" borderId="0" xfId="0" applyFont="1" applyFill="1"/>
    <xf numFmtId="14" fontId="0" fillId="21" borderId="1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>
      <alignment horizontal="right" vertical="center"/>
    </xf>
    <xf numFmtId="0" fontId="0" fillId="21" borderId="0" xfId="0" applyFont="1" applyFill="1" applyBorder="1" applyAlignment="1">
      <alignment horizontal="center" vertical="center"/>
    </xf>
    <xf numFmtId="15" fontId="0" fillId="21" borderId="0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>
      <alignment horizontal="left" vertical="center"/>
    </xf>
    <xf numFmtId="0" fontId="0" fillId="23" borderId="0" xfId="0" applyFont="1" applyFill="1" applyAlignment="1">
      <alignment vertical="center"/>
    </xf>
    <xf numFmtId="0" fontId="0" fillId="23" borderId="1" xfId="0" applyFont="1" applyFill="1" applyBorder="1" applyAlignment="1">
      <alignment horizontal="center" vertical="center"/>
    </xf>
    <xf numFmtId="0" fontId="0" fillId="23" borderId="1" xfId="0" applyFont="1" applyFill="1" applyBorder="1" applyAlignment="1">
      <alignment horizontal="right" vertical="center"/>
    </xf>
    <xf numFmtId="15" fontId="0" fillId="23" borderId="1" xfId="0" applyNumberFormat="1" applyFont="1" applyFill="1" applyBorder="1" applyAlignment="1">
      <alignment horizontal="center" vertical="center"/>
    </xf>
    <xf numFmtId="0" fontId="0" fillId="23" borderId="0" xfId="0" applyFont="1" applyFill="1"/>
    <xf numFmtId="0" fontId="0" fillId="23" borderId="0" xfId="0" applyFont="1" applyFill="1" applyAlignment="1"/>
    <xf numFmtId="0" fontId="0" fillId="24" borderId="0" xfId="0" applyFont="1" applyFill="1" applyAlignment="1">
      <alignment vertical="center"/>
    </xf>
    <xf numFmtId="0" fontId="0" fillId="24" borderId="1" xfId="0" applyFont="1" applyFill="1" applyBorder="1" applyAlignment="1">
      <alignment horizontal="center" vertical="center"/>
    </xf>
    <xf numFmtId="0" fontId="0" fillId="24" borderId="1" xfId="0" applyFont="1" applyFill="1" applyBorder="1" applyAlignment="1">
      <alignment horizontal="right" vertical="center"/>
    </xf>
    <xf numFmtId="15" fontId="0" fillId="24" borderId="1" xfId="0" applyNumberFormat="1" applyFont="1" applyFill="1" applyBorder="1" applyAlignment="1">
      <alignment horizontal="center" vertical="center"/>
    </xf>
    <xf numFmtId="0" fontId="0" fillId="24" borderId="0" xfId="0" applyFont="1" applyFill="1"/>
    <xf numFmtId="0" fontId="0" fillId="24" borderId="0" xfId="0" applyFont="1" applyFill="1" applyAlignment="1"/>
    <xf numFmtId="0" fontId="0" fillId="23" borderId="1" xfId="0" applyFont="1" applyFill="1" applyBorder="1" applyAlignment="1">
      <alignment horizontal="left" vertical="center"/>
    </xf>
    <xf numFmtId="14" fontId="0" fillId="23" borderId="1" xfId="0" applyNumberFormat="1" applyFont="1" applyFill="1" applyBorder="1" applyAlignment="1">
      <alignment horizontal="center" vertical="center"/>
    </xf>
    <xf numFmtId="0" fontId="0" fillId="23" borderId="0" xfId="0" applyFont="1" applyFill="1" applyBorder="1" applyAlignment="1">
      <alignment horizontal="right" vertical="center"/>
    </xf>
    <xf numFmtId="0" fontId="0" fillId="23" borderId="0" xfId="0" applyFont="1" applyFill="1" applyBorder="1" applyAlignment="1">
      <alignment horizontal="center" vertical="center"/>
    </xf>
    <xf numFmtId="15" fontId="0" fillId="23" borderId="0" xfId="0" applyNumberFormat="1" applyFont="1" applyFill="1" applyBorder="1" applyAlignment="1">
      <alignment horizontal="center" vertical="center"/>
    </xf>
    <xf numFmtId="0" fontId="0" fillId="23" borderId="0" xfId="0" applyFont="1" applyFill="1" applyBorder="1" applyAlignment="1">
      <alignment horizontal="left" vertical="center"/>
    </xf>
    <xf numFmtId="14" fontId="0" fillId="24" borderId="1" xfId="0" applyNumberFormat="1" applyFont="1" applyFill="1" applyBorder="1" applyAlignment="1">
      <alignment horizontal="center" vertical="center"/>
    </xf>
    <xf numFmtId="0" fontId="0" fillId="24" borderId="1" xfId="0" applyFont="1" applyFill="1" applyBorder="1" applyAlignment="1">
      <alignment horizontal="left" vertical="center"/>
    </xf>
    <xf numFmtId="0" fontId="39" fillId="23" borderId="1" xfId="0" applyFont="1" applyFill="1" applyBorder="1" applyAlignment="1">
      <alignment horizontal="left" vertical="center"/>
    </xf>
    <xf numFmtId="0" fontId="0" fillId="25" borderId="0" xfId="0" applyFont="1" applyFill="1" applyAlignment="1">
      <alignment vertical="center"/>
    </xf>
    <xf numFmtId="0" fontId="0" fillId="25" borderId="1" xfId="0" applyFont="1" applyFill="1" applyBorder="1" applyAlignment="1">
      <alignment horizontal="center" vertical="center"/>
    </xf>
    <xf numFmtId="0" fontId="0" fillId="25" borderId="1" xfId="0" applyFont="1" applyFill="1" applyBorder="1" applyAlignment="1">
      <alignment horizontal="right" vertical="center"/>
    </xf>
    <xf numFmtId="0" fontId="0" fillId="25" borderId="0" xfId="0" applyFont="1" applyFill="1" applyAlignment="1"/>
    <xf numFmtId="0" fontId="0" fillId="25" borderId="0" xfId="0" applyFont="1" applyFill="1" applyBorder="1" applyAlignment="1">
      <alignment horizontal="right" vertical="center"/>
    </xf>
    <xf numFmtId="0" fontId="0" fillId="25" borderId="0" xfId="0" applyFont="1" applyFill="1" applyBorder="1" applyAlignment="1">
      <alignment horizontal="center" vertical="center"/>
    </xf>
    <xf numFmtId="15" fontId="0" fillId="25" borderId="0" xfId="0" applyNumberFormat="1" applyFont="1" applyFill="1" applyBorder="1" applyAlignment="1">
      <alignment horizontal="center" vertical="center"/>
    </xf>
    <xf numFmtId="0" fontId="0" fillId="25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0" fillId="22" borderId="0" xfId="0" applyFont="1" applyFill="1" applyAlignment="1">
      <alignment horizontal="center" vertical="center"/>
    </xf>
    <xf numFmtId="16" fontId="0" fillId="22" borderId="0" xfId="0" applyNumberFormat="1" applyFont="1" applyFill="1" applyAlignment="1">
      <alignment horizontal="center" vertical="center"/>
    </xf>
    <xf numFmtId="0" fontId="0" fillId="22" borderId="0" xfId="0" applyFont="1" applyFill="1" applyAlignment="1">
      <alignment horizontal="left" vertical="center"/>
    </xf>
    <xf numFmtId="14" fontId="0" fillId="22" borderId="0" xfId="0" applyNumberFormat="1" applyFont="1" applyFill="1" applyAlignment="1">
      <alignment horizontal="center" vertical="center"/>
    </xf>
    <xf numFmtId="0" fontId="0" fillId="19" borderId="0" xfId="0" applyFont="1" applyFill="1" applyAlignment="1">
      <alignment horizontal="center" vertical="center"/>
    </xf>
    <xf numFmtId="0" fontId="0" fillId="19" borderId="0" xfId="0" applyFont="1" applyFill="1" applyAlignment="1">
      <alignment horizontal="right" vertical="center"/>
    </xf>
    <xf numFmtId="14" fontId="0" fillId="19" borderId="0" xfId="0" applyNumberFormat="1" applyFont="1" applyFill="1" applyAlignment="1">
      <alignment horizontal="center" vertical="center"/>
    </xf>
    <xf numFmtId="0" fontId="0" fillId="19" borderId="0" xfId="0" applyFont="1" applyFill="1" applyAlignment="1">
      <alignment horizontal="left" vertical="center"/>
    </xf>
    <xf numFmtId="0" fontId="45" fillId="19" borderId="0" xfId="0" applyFont="1" applyFill="1" applyAlignment="1">
      <alignment horizontal="center" vertical="center"/>
    </xf>
    <xf numFmtId="0" fontId="0" fillId="21" borderId="0" xfId="0" applyFont="1" applyFill="1" applyAlignment="1">
      <alignment horizontal="center" vertical="center"/>
    </xf>
    <xf numFmtId="0" fontId="0" fillId="21" borderId="0" xfId="0" applyFont="1" applyFill="1" applyAlignment="1">
      <alignment horizontal="right" vertical="center"/>
    </xf>
    <xf numFmtId="14" fontId="0" fillId="21" borderId="0" xfId="0" applyNumberFormat="1" applyFont="1" applyFill="1" applyAlignment="1">
      <alignment horizontal="center" vertical="center"/>
    </xf>
    <xf numFmtId="0" fontId="0" fillId="21" borderId="0" xfId="0" applyFont="1" applyFill="1" applyAlignment="1">
      <alignment horizontal="left" vertical="center"/>
    </xf>
    <xf numFmtId="0" fontId="0" fillId="13" borderId="0" xfId="0" applyFont="1" applyFill="1" applyAlignment="1">
      <alignment horizontal="center" vertical="center"/>
    </xf>
    <xf numFmtId="0" fontId="39" fillId="22" borderId="0" xfId="0" applyFont="1" applyFill="1" applyAlignment="1">
      <alignment vertical="center"/>
    </xf>
    <xf numFmtId="0" fontId="39" fillId="22" borderId="1" xfId="0" applyFont="1" applyFill="1" applyBorder="1" applyAlignment="1">
      <alignment horizontal="center" vertical="center"/>
    </xf>
    <xf numFmtId="0" fontId="39" fillId="22" borderId="1" xfId="0" applyFont="1" applyFill="1" applyBorder="1" applyAlignment="1">
      <alignment horizontal="right" vertical="center"/>
    </xf>
    <xf numFmtId="14" fontId="39" fillId="22" borderId="1" xfId="0" applyNumberFormat="1" applyFont="1" applyFill="1" applyBorder="1" applyAlignment="1">
      <alignment horizontal="center" vertical="center"/>
    </xf>
    <xf numFmtId="0" fontId="39" fillId="22" borderId="0" xfId="0" applyFont="1" applyFill="1" applyAlignment="1"/>
    <xf numFmtId="0" fontId="23" fillId="0" borderId="0" xfId="0" applyFont="1" applyFill="1"/>
    <xf numFmtId="164" fontId="42" fillId="0" borderId="0" xfId="0" applyNumberFormat="1" applyFont="1" applyFill="1"/>
    <xf numFmtId="164" fontId="23" fillId="0" borderId="0" xfId="0" applyNumberFormat="1" applyFont="1" applyFill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 applyFill="1" applyAlignment="1"/>
  </cellXfs>
  <cellStyles count="9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Normal" xfId="0" builtinId="0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5.140625" defaultRowHeight="15" customHeight="1" x14ac:dyDescent="0"/>
  <cols>
    <col min="1" max="1" width="20.42578125" customWidth="1"/>
    <col min="2" max="2" width="9.7109375" customWidth="1"/>
    <col min="3" max="3" width="41.42578125" customWidth="1"/>
    <col min="4" max="4" width="43.42578125" customWidth="1"/>
    <col min="5" max="5" width="12.85546875" customWidth="1"/>
    <col min="6" max="6" width="10.140625" customWidth="1"/>
    <col min="7" max="26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/>
      <c r="B4" s="3"/>
      <c r="C4" s="3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"/>
      <c r="B5" s="3"/>
      <c r="C5" s="4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"/>
      <c r="B6" s="3"/>
      <c r="C6" s="5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" t="s">
        <v>5</v>
      </c>
      <c r="B7" s="3"/>
      <c r="C7" s="5" t="s">
        <v>6</v>
      </c>
      <c r="D7" s="3" t="s">
        <v>8</v>
      </c>
      <c r="E7" s="3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" t="s">
        <v>10</v>
      </c>
      <c r="B8" s="3" t="s">
        <v>11</v>
      </c>
      <c r="C8" s="5" t="s">
        <v>12</v>
      </c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"/>
      <c r="B9" s="3"/>
      <c r="C9" s="3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" t="s">
        <v>13</v>
      </c>
      <c r="B10" s="3" t="s">
        <v>14</v>
      </c>
      <c r="C10" s="5" t="s">
        <v>15</v>
      </c>
      <c r="D10" s="3" t="s">
        <v>16</v>
      </c>
      <c r="E10" s="3" t="s">
        <v>17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2" t="s">
        <v>19</v>
      </c>
      <c r="B11" s="3" t="s">
        <v>14</v>
      </c>
      <c r="C11" s="5" t="s">
        <v>20</v>
      </c>
      <c r="D11" s="3" t="s">
        <v>21</v>
      </c>
      <c r="E11" s="3" t="s">
        <v>22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2" t="s">
        <v>23</v>
      </c>
      <c r="B12" s="3"/>
      <c r="C12" s="5" t="s">
        <v>24</v>
      </c>
      <c r="D12" s="3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/>
      <c r="B13" s="3"/>
      <c r="C13" s="3"/>
      <c r="D13" s="3">
        <v>1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7"/>
  <sheetViews>
    <sheetView workbookViewId="0">
      <selection activeCell="E8" sqref="E8"/>
    </sheetView>
  </sheetViews>
  <sheetFormatPr baseColWidth="10" defaultColWidth="15.140625" defaultRowHeight="15" customHeight="1" x14ac:dyDescent="0"/>
  <cols>
    <col min="1" max="1" width="12.42578125" customWidth="1"/>
    <col min="2" max="2" width="20" customWidth="1"/>
    <col min="3" max="3" width="9.85546875" customWidth="1"/>
    <col min="4" max="4" width="29.7109375" customWidth="1"/>
    <col min="5" max="5" width="12.42578125" customWidth="1"/>
    <col min="6" max="6" width="14.85546875" customWidth="1"/>
    <col min="7" max="8" width="11.5703125" customWidth="1"/>
    <col min="9" max="26" width="8.5703125" customWidth="1"/>
  </cols>
  <sheetData>
    <row r="1" spans="1:26" ht="18" customHeight="1">
      <c r="A1" s="1"/>
      <c r="B1" s="1"/>
      <c r="C1" s="1"/>
      <c r="D1" s="1"/>
      <c r="E1" s="1"/>
      <c r="F1" s="6" t="s">
        <v>7</v>
      </c>
      <c r="G1" s="6" t="s">
        <v>18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0" t="s">
        <v>25</v>
      </c>
      <c r="B4" s="1"/>
      <c r="C4" s="1"/>
      <c r="D4" s="1"/>
      <c r="E4" s="12"/>
      <c r="F4" s="12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 t="s">
        <v>28</v>
      </c>
      <c r="B5" s="1"/>
      <c r="C5" s="1"/>
      <c r="D5" s="1"/>
      <c r="E5" s="12"/>
      <c r="F5" s="12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 t="s">
        <v>29</v>
      </c>
      <c r="C6" s="1"/>
      <c r="D6" s="1"/>
      <c r="E6" s="12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>
        <v>1000</v>
      </c>
      <c r="D7" s="1" t="s">
        <v>31</v>
      </c>
      <c r="E7" s="12">
        <f t="shared" ref="E7:E38" si="0">F7-G7</f>
        <v>0</v>
      </c>
      <c r="F7" s="12">
        <f>SUMIF(Mouvement!$I$4:$I$113,C7,Mouvement!$C$4:$C$113)</f>
        <v>0</v>
      </c>
      <c r="G7" s="12">
        <f>SUMIF(Mouvement!I$9:I$329,Plan_comptable!C7,Mouvement!D$9:D$329)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>
        <v>1020</v>
      </c>
      <c r="D8" s="1" t="s">
        <v>33</v>
      </c>
      <c r="E8" s="111">
        <f ca="1">F8-G8+E36</f>
        <v>12062.999999999996</v>
      </c>
      <c r="F8" s="12">
        <f ca="1">SUM(F9:F201)</f>
        <v>38471.599999999999</v>
      </c>
      <c r="G8" s="12">
        <f>SUM(G9:G201)</f>
        <v>27828.600000000002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2">
        <f t="shared" ca="1" si="0"/>
        <v>0</v>
      </c>
      <c r="F9" s="12">
        <f ca="1">SUMIF(Mouvement!$I$4:$I$329,C9,Mouvement!$C$4:$C$114)</f>
        <v>0</v>
      </c>
      <c r="G9" s="12">
        <f>SUMIF(Mouvement!I$9:I$329,Plan_comptable!C9,Mouvement!D$9:D$329)</f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 t="s">
        <v>37</v>
      </c>
      <c r="C10" s="1"/>
      <c r="D10" s="1"/>
      <c r="E10" s="12">
        <f t="shared" si="0"/>
        <v>0</v>
      </c>
      <c r="F10" s="12">
        <f>SUMIF(Mouvement!$I$4:$I$114,C10,Mouvement!$C$4:$C$114)</f>
        <v>0</v>
      </c>
      <c r="G10" s="12">
        <f>SUMIF(Mouvement!I$9:I$329,Plan_comptable!C10,Mouvement!D$9:D$329)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>
        <v>1105</v>
      </c>
      <c r="D11" s="1" t="s">
        <v>39</v>
      </c>
      <c r="E11" s="12">
        <f t="shared" si="0"/>
        <v>0</v>
      </c>
      <c r="F11" s="12">
        <f>SUMIF(Mouvement!$I$4:$I$114,C11,Mouvement!$C$4:$C$114)</f>
        <v>0</v>
      </c>
      <c r="G11" s="12">
        <f>SUMIF(Mouvement!I$9:I$329,Plan_comptable!C11,Mouvement!D$9:D$329)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>
        <v>1107</v>
      </c>
      <c r="D12" s="1" t="s">
        <v>41</v>
      </c>
      <c r="E12" s="12">
        <f t="shared" si="0"/>
        <v>0</v>
      </c>
      <c r="F12" s="12">
        <f>SUMIF(Mouvement!$I$4:$I$114,C12,Mouvement!$C$4:$C$114)</f>
        <v>0</v>
      </c>
      <c r="G12" s="12">
        <f>SUMIF(Mouvement!I$9:I$329,Plan_comptable!C12,Mouvement!D$9:D$329)</f>
        <v>0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2">
        <f t="shared" si="0"/>
        <v>0</v>
      </c>
      <c r="F13" s="12">
        <f>SUMIF(Mouvement!$I$4:$I$114,C13,Mouvement!$C$4:$C$114)</f>
        <v>0</v>
      </c>
      <c r="G13" s="12">
        <f>SUMIF(Mouvement!I$9:I$329,Plan_comptable!C13,Mouvement!D$9:D$329)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 t="s">
        <v>36</v>
      </c>
      <c r="C14" s="1"/>
      <c r="D14" s="1"/>
      <c r="E14" s="12">
        <f t="shared" si="0"/>
        <v>0</v>
      </c>
      <c r="F14" s="12">
        <v>0</v>
      </c>
      <c r="G14" s="12">
        <f>SUMIF(Mouvement!I$9:I$329,Plan_comptable!C14,Mouvement!D$9:D$329)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>
        <v>1300</v>
      </c>
      <c r="D15" s="1" t="s">
        <v>46</v>
      </c>
      <c r="E15" s="12">
        <f t="shared" si="0"/>
        <v>0</v>
      </c>
      <c r="F15" s="12">
        <f>SUMIF(Mouvement!$I$4:$I$114,C15,Mouvement!$C$4:$C$114)</f>
        <v>0</v>
      </c>
      <c r="G15" s="12">
        <f>SUMIF(Mouvement!I$9:I$329,Plan_comptable!C15,Mouvement!D$9:D$329)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>
        <v>1305</v>
      </c>
      <c r="D16" s="1" t="s">
        <v>48</v>
      </c>
      <c r="E16" s="12">
        <f t="shared" si="0"/>
        <v>0</v>
      </c>
      <c r="F16" s="12">
        <f>SUMIF(Mouvement!$I$4:$I$114,C16,Mouvement!$C$4:$C$114)</f>
        <v>0</v>
      </c>
      <c r="G16" s="12">
        <f>SUMIF(Mouvement!I$9:I$329,Plan_comptable!C16,Mouvement!D$9:D$329)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2">
        <f t="shared" si="0"/>
        <v>0</v>
      </c>
      <c r="F17" s="12">
        <f>SUMIF(Mouvement!$I$4:$I$114,C17,Mouvement!$C$4:$C$114)</f>
        <v>0</v>
      </c>
      <c r="G17" s="12">
        <f>SUMIF(Mouvement!I$9:I$329,Plan_comptable!C17,Mouvement!D$9:D$329)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0" t="s">
        <v>40</v>
      </c>
      <c r="B18" s="1"/>
      <c r="C18" s="1"/>
      <c r="D18" s="1"/>
      <c r="E18" s="12">
        <f t="shared" si="0"/>
        <v>0</v>
      </c>
      <c r="F18" s="12"/>
      <c r="G18" s="12">
        <f>SUMIF(Mouvement!I$9:I$329,Plan_comptable!C18,Mouvement!D$9:D$329)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 t="s">
        <v>49</v>
      </c>
      <c r="B19" s="1"/>
      <c r="C19" s="1"/>
      <c r="D19" s="1"/>
      <c r="E19" s="12">
        <f t="shared" si="0"/>
        <v>0</v>
      </c>
      <c r="F19" s="12"/>
      <c r="G19" s="12">
        <f>SUMIF(Mouvement!I$9:I$329,Plan_comptable!C19,Mouvement!D$9:D$329)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 t="s">
        <v>50</v>
      </c>
      <c r="C20" s="1"/>
      <c r="D20" s="1"/>
      <c r="E20" s="12">
        <f t="shared" si="0"/>
        <v>0</v>
      </c>
      <c r="F20" s="12"/>
      <c r="G20" s="12">
        <f>SUMIF(Mouvement!I$9:I$329,Plan_comptable!C20,Mouvement!D$9:D$329)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>
        <v>2000</v>
      </c>
      <c r="D21" s="1" t="s">
        <v>42</v>
      </c>
      <c r="E21" s="12">
        <f t="shared" si="0"/>
        <v>0</v>
      </c>
      <c r="F21" s="12">
        <f>SUMIF(Mouvement!$I$4:$I$113,C21,Mouvement!$C$4:$C$113)</f>
        <v>0</v>
      </c>
      <c r="G21" s="12">
        <f>SUMIF(Mouvement!I$9:I$329,Plan_comptable!C21,Mouvement!D$9:D$329)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>
        <v>2001</v>
      </c>
      <c r="D22" s="1" t="s">
        <v>51</v>
      </c>
      <c r="E22" s="12">
        <f t="shared" si="0"/>
        <v>0</v>
      </c>
      <c r="F22" s="12">
        <f>SUMIF(Mouvement!$I$4:$I$113,C22,Mouvement!$C$4:$C$113)</f>
        <v>0</v>
      </c>
      <c r="G22" s="12">
        <f>SUMIF(Mouvement!I$9:I$329,Plan_comptable!C22,Mouvement!D$9:D$329)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>
        <v>2003</v>
      </c>
      <c r="D23" s="1"/>
      <c r="E23" s="12">
        <f t="shared" si="0"/>
        <v>0</v>
      </c>
      <c r="F23" s="12">
        <f>SUMIF(Mouvement!$I$4:$I$113,C23,Mouvement!$C$4:$C$113)</f>
        <v>0</v>
      </c>
      <c r="G23" s="12">
        <f>SUMIF(Mouvement!I$9:I$329,Plan_comptable!C23,Mouvement!D$9:D$329)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2">
        <f t="shared" si="0"/>
        <v>0</v>
      </c>
      <c r="F24" s="12"/>
      <c r="G24" s="12">
        <f>SUMIF(Mouvement!I$9:I$329,Plan_comptable!C24,Mouvement!D$9:D$329)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 t="s">
        <v>52</v>
      </c>
      <c r="C25" s="1"/>
      <c r="D25" s="1"/>
      <c r="E25" s="12">
        <f t="shared" si="0"/>
        <v>0</v>
      </c>
      <c r="F25" s="12"/>
      <c r="G25" s="12">
        <f>SUMIF(Mouvement!I$9:I$329,Plan_comptable!C25,Mouvement!D$9:D$329)</f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>
        <v>2300</v>
      </c>
      <c r="D26" s="1" t="s">
        <v>53</v>
      </c>
      <c r="E26" s="12">
        <f t="shared" si="0"/>
        <v>0</v>
      </c>
      <c r="F26" s="12">
        <f>SUMIF(Mouvement!I4:I113,C26,Mouvement!C4:C113)</f>
        <v>0</v>
      </c>
      <c r="G26" s="12">
        <f>SUMIF(Mouvement!I$9:I$329,Plan_comptable!C26,Mouvement!D$9:D$329)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 t="s">
        <v>54</v>
      </c>
      <c r="B27" s="1"/>
      <c r="C27" s="1"/>
      <c r="D27" s="1"/>
      <c r="E27" s="12">
        <f t="shared" si="0"/>
        <v>0</v>
      </c>
      <c r="F27" s="12"/>
      <c r="G27" s="12">
        <f>SUMIF(Mouvement!I$9:I$329,Plan_comptable!C27,Mouvement!D$9:D$329)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 t="s">
        <v>55</v>
      </c>
      <c r="C28" s="1"/>
      <c r="D28" s="1"/>
      <c r="E28" s="12">
        <f t="shared" si="0"/>
        <v>0</v>
      </c>
      <c r="F28" s="12"/>
      <c r="G28" s="12">
        <f>SUMIF(Mouvement!I$9:I$329,Plan_comptable!C28,Mouvement!D$9:D$329)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>
        <v>2600</v>
      </c>
      <c r="D29" s="1" t="s">
        <v>55</v>
      </c>
      <c r="E29" s="12">
        <f t="shared" si="0"/>
        <v>9728.8700000000008</v>
      </c>
      <c r="F29" s="12">
        <f>Mouvement!C4</f>
        <v>9728.8700000000008</v>
      </c>
      <c r="G29" s="12">
        <f>SUMIF(Mouvement!I$9:I$329,Plan_comptable!C29,Mouvement!D$9:D$329)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2">
        <f t="shared" si="0"/>
        <v>0</v>
      </c>
      <c r="F30" s="12"/>
      <c r="G30" s="12">
        <f>SUMIF(Mouvement!I$9:I$329,Plan_comptable!C30,Mouvement!D$9:D$329)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 t="s">
        <v>56</v>
      </c>
      <c r="C31" s="1"/>
      <c r="D31" s="1"/>
      <c r="E31" s="12">
        <f t="shared" si="0"/>
        <v>0</v>
      </c>
      <c r="F31" s="12"/>
      <c r="G31" s="12">
        <f>SUMIF(Mouvement!I$9:I$329,Plan_comptable!C31,Mouvement!D$9:D$329)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>
        <v>2900</v>
      </c>
      <c r="D32" s="1" t="s">
        <v>57</v>
      </c>
      <c r="E32" s="12">
        <f t="shared" si="0"/>
        <v>0</v>
      </c>
      <c r="F32" s="12">
        <f>SUMIF(Mouvement!I4:I113,C32,Mouvement!C4:C113)</f>
        <v>0</v>
      </c>
      <c r="G32" s="12">
        <f>SUMIF(Mouvement!I$9:I$329,Plan_comptable!C32,Mouvement!D$9:D$329)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>
        <v>2901</v>
      </c>
      <c r="D33" s="1" t="s">
        <v>47</v>
      </c>
      <c r="E33" s="12">
        <f t="shared" si="0"/>
        <v>0</v>
      </c>
      <c r="F33" s="12">
        <f>SUMIF(Mouvement!H$9:H$329,Plan_comptable!C33,Mouvement!C$9:C$329)</f>
        <v>0</v>
      </c>
      <c r="G33" s="12">
        <f>SUMIF(Mouvement!I$9:I$329,Plan_comptable!C33,Mouvement!D$9:D$329)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8"/>
      <c r="B34" s="28"/>
      <c r="C34" s="28"/>
      <c r="D34" s="28"/>
      <c r="E34" s="12"/>
      <c r="F34" s="12"/>
      <c r="G34" s="12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1"/>
      <c r="B35" s="1"/>
      <c r="C35" s="1"/>
      <c r="D35" s="1" t="s">
        <v>512</v>
      </c>
      <c r="E35" s="12">
        <f t="shared" si="0"/>
        <v>-46.8</v>
      </c>
      <c r="F35" s="12"/>
      <c r="G35" s="12">
        <v>46.8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0" t="s">
        <v>58</v>
      </c>
      <c r="B36" s="1"/>
      <c r="C36" s="1"/>
      <c r="D36" s="1"/>
      <c r="E36" s="12">
        <v>1420</v>
      </c>
      <c r="F36" s="12"/>
      <c r="G36" s="12">
        <f>SUMIF(Mouvement!I$9:I$329,Plan_comptable!C36,Mouvement!D$9:D$329)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 t="s">
        <v>59</v>
      </c>
      <c r="B37" s="1"/>
      <c r="C37" s="1"/>
      <c r="D37" s="1"/>
      <c r="E37" s="12">
        <f t="shared" si="0"/>
        <v>0</v>
      </c>
      <c r="F37" s="12"/>
      <c r="G37" s="12">
        <f>SUMIF(Mouvement!I$9:I$329,Plan_comptable!C37,Mouvement!D$9:D$329)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99" t="s">
        <v>147</v>
      </c>
      <c r="C38" s="1"/>
      <c r="D38" s="1"/>
      <c r="E38" s="12">
        <f t="shared" si="0"/>
        <v>0</v>
      </c>
      <c r="F38" s="12"/>
      <c r="G38" s="12">
        <f>SUMIF(Mouvement!I$9:I$329,Plan_comptable!C38,Mouvement!D$9:D$329)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>
        <v>4000</v>
      </c>
      <c r="D39" s="1" t="s">
        <v>281</v>
      </c>
      <c r="E39" s="12">
        <f t="shared" ref="E39:E124" si="1">F39-G39</f>
        <v>-18.5</v>
      </c>
      <c r="F39" s="12">
        <f>SUMIF(Mouvement!H$9:H$329,Plan_comptable!C39,Mouvement!C$9:C$329)</f>
        <v>0</v>
      </c>
      <c r="G39" s="12">
        <v>18.5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>
        <v>4001</v>
      </c>
      <c r="D40" s="1" t="s">
        <v>148</v>
      </c>
      <c r="E40" s="12">
        <f t="shared" si="1"/>
        <v>-304.05</v>
      </c>
      <c r="F40" s="12">
        <f>SUMIF(Mouvement!H$9:H$329,Plan_comptable!C40,Mouvement!C$9:C$329)</f>
        <v>0</v>
      </c>
      <c r="G40" s="12">
        <v>304.05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>
        <v>4002</v>
      </c>
      <c r="D41" s="1" t="s">
        <v>283</v>
      </c>
      <c r="E41" s="12">
        <f t="shared" si="1"/>
        <v>-462</v>
      </c>
      <c r="F41" s="12">
        <v>2471</v>
      </c>
      <c r="G41" s="12">
        <v>2933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>
        <v>4003</v>
      </c>
      <c r="D42" s="28" t="s">
        <v>149</v>
      </c>
      <c r="E42" s="12">
        <v>80</v>
      </c>
      <c r="F42" s="12">
        <v>80</v>
      </c>
      <c r="G42" s="12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28">
        <v>4004</v>
      </c>
      <c r="D43" s="28" t="s">
        <v>504</v>
      </c>
      <c r="E43" s="12">
        <f>SUM(F43-G43)</f>
        <v>-703.3</v>
      </c>
      <c r="F43" s="12">
        <v>0</v>
      </c>
      <c r="G43" s="12">
        <v>703.3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2">
        <f t="shared" si="1"/>
        <v>0</v>
      </c>
      <c r="F44" s="12">
        <f>SUMIF(Mouvement!H$9:H$329,Plan_comptable!C44,Mouvement!C$9:C$329)</f>
        <v>0</v>
      </c>
      <c r="G44" s="12">
        <f>SUMIF(Mouvement!I$9:I$329,Plan_comptable!C44,Mouvement!D$9:D$329)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2">
        <f t="shared" si="1"/>
        <v>0</v>
      </c>
      <c r="F45" s="12">
        <f>SUMIF(Mouvement!H$9:H$329,Plan_comptable!C45,Mouvement!C$9:C$329)</f>
        <v>0</v>
      </c>
      <c r="G45" s="12">
        <f>SUMIF(Mouvement!I$9:I$329,Plan_comptable!C45,Mouvement!D$9:D$329)</f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2">
        <f t="shared" si="1"/>
        <v>0</v>
      </c>
      <c r="F46" s="12">
        <f>SUMIF(Mouvement!H$9:H$329,Plan_comptable!C46,Mouvement!C$9:C$329)</f>
        <v>0</v>
      </c>
      <c r="G46" s="12">
        <f>SUMIF(Mouvement!I$9:I$329,Plan_comptable!C46,Mouvement!D$9:D$329)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2">
        <f t="shared" si="1"/>
        <v>0</v>
      </c>
      <c r="F47" s="12">
        <f>SUMIF(Mouvement!H$9:H$329,Plan_comptable!C47,Mouvement!C$9:C$329)</f>
        <v>0</v>
      </c>
      <c r="G47" s="12">
        <f>SUMIF(Mouvement!I$9:I$329,Plan_comptable!C47,Mouvement!D$9:D$329)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2">
        <f t="shared" si="1"/>
        <v>0</v>
      </c>
      <c r="F48" s="12">
        <f>SUMIF(Mouvement!H$9:H$329,Plan_comptable!C48,Mouvement!C$9:C$329)</f>
        <v>0</v>
      </c>
      <c r="G48" s="12">
        <f>SUMIF(Mouvement!I$9:I$329,Plan_comptable!C48,Mouvement!D$9:D$329)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2">
        <f t="shared" si="1"/>
        <v>0</v>
      </c>
      <c r="F49" s="12">
        <f>SUMIF(Mouvement!H$9:H$329,Plan_comptable!C49,Mouvement!C$9:C$329)</f>
        <v>0</v>
      </c>
      <c r="G49" s="12">
        <f>SUMIF(Mouvement!I$9:I$329,Plan_comptable!C49,Mouvement!D$9:D$329)</f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99" t="s">
        <v>60</v>
      </c>
      <c r="C50" s="1"/>
      <c r="D50" s="1"/>
      <c r="E50" s="12">
        <f t="shared" si="1"/>
        <v>0</v>
      </c>
      <c r="F50" s="12">
        <f>SUMIF(Mouvement!H$9:H$329,Plan_comptable!C50,Mouvement!C$9:C$329)</f>
        <v>0</v>
      </c>
      <c r="G50" s="12">
        <f>SUMIF(Mouvement!I$9:I$329,Plan_comptable!C50,Mouvement!D$9:D$329)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>
        <v>4020</v>
      </c>
      <c r="D51" s="1" t="s">
        <v>331</v>
      </c>
      <c r="E51" s="12">
        <f t="shared" si="1"/>
        <v>3855</v>
      </c>
      <c r="F51" s="12">
        <v>4430</v>
      </c>
      <c r="G51" s="12">
        <f>SUMIF(Mouvement!I$9:I$329,Plan_comptable!C51,Mouvement!D$9:D$329)</f>
        <v>575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>
        <v>4021</v>
      </c>
      <c r="D52" s="1" t="s">
        <v>332</v>
      </c>
      <c r="E52" s="12">
        <f t="shared" si="1"/>
        <v>38.400000000000006</v>
      </c>
      <c r="F52" s="12">
        <v>229</v>
      </c>
      <c r="G52" s="12">
        <v>190.6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>
        <v>4022</v>
      </c>
      <c r="D53" s="1" t="s">
        <v>333</v>
      </c>
      <c r="E53" s="12">
        <f t="shared" si="1"/>
        <v>38</v>
      </c>
      <c r="F53" s="12">
        <v>338</v>
      </c>
      <c r="G53" s="12">
        <v>300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>
        <v>4023</v>
      </c>
      <c r="D54" s="28" t="s">
        <v>334</v>
      </c>
      <c r="E54" s="12">
        <f t="shared" si="1"/>
        <v>3800</v>
      </c>
      <c r="F54" s="12">
        <v>3800</v>
      </c>
      <c r="G54" s="12">
        <f>SUMIF(Mouvement!I$9:I$329,Plan_comptable!C54,Mouvement!D$9:D$329)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28"/>
      <c r="B55" s="28"/>
      <c r="C55" s="28">
        <v>4024</v>
      </c>
      <c r="D55" s="28" t="s">
        <v>479</v>
      </c>
      <c r="E55" s="12">
        <f>SUM(F55-G55)</f>
        <v>-71.940000000000055</v>
      </c>
      <c r="F55" s="12">
        <f>Mouvement!C125+Mouvement!C126+Mouvement!C172+Plan_comptable!C200</f>
        <v>435.40000000000003</v>
      </c>
      <c r="G55" s="12">
        <f>Mouvement!D119+Mouvement!D123+Mouvement!D151+Mouvement!D173+Mouvement!D174+Mouvement!D175+Mouvement!D176+Mouvement!D193+Mouvement!D205+Mouvement!D206+Mouvement!D207+Plan_comptable!D235</f>
        <v>507.34000000000009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28"/>
      <c r="B56" s="28"/>
      <c r="C56" s="28">
        <v>4025</v>
      </c>
      <c r="D56" s="28" t="s">
        <v>480</v>
      </c>
      <c r="E56" s="12">
        <f>SUM(F56-G56)</f>
        <v>268.5</v>
      </c>
      <c r="F56" s="12">
        <f>Mouvement!C184+Plan_comptable!C212</f>
        <v>434</v>
      </c>
      <c r="G56" s="12">
        <v>165.5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28"/>
      <c r="B57" s="28"/>
      <c r="C57" s="28">
        <v>4026</v>
      </c>
      <c r="D57" s="28" t="s">
        <v>481</v>
      </c>
      <c r="E57" s="12">
        <f>SUM(F57-G57)</f>
        <v>-122.9</v>
      </c>
      <c r="F57" s="12">
        <v>0</v>
      </c>
      <c r="G57" s="12">
        <f>Mouvement!D203+Mouvement!D208+Mouvement!D209+Plan_comptable!D237</f>
        <v>122.9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28"/>
      <c r="B58" s="28"/>
      <c r="C58" s="28">
        <v>4027</v>
      </c>
      <c r="D58" s="28" t="s">
        <v>482</v>
      </c>
      <c r="E58" s="12">
        <f>SUM(F58-G58)</f>
        <v>-200.3</v>
      </c>
      <c r="F58" s="12">
        <v>0</v>
      </c>
      <c r="G58" s="12">
        <f>Mouvement!D252+Mouvement!D250+Mouvement!D246+Mouvement!D244+'Actifs_&amp;_Passifs'!D244+Plan_comptable!D272</f>
        <v>200.3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28">
        <v>4028</v>
      </c>
      <c r="D59" s="28" t="s">
        <v>484</v>
      </c>
      <c r="E59" s="12">
        <f>- Mouvement!D197+Plan_comptable!D227</f>
        <v>-15</v>
      </c>
      <c r="F59" s="12">
        <v>0</v>
      </c>
      <c r="G59" s="12">
        <v>15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>
        <v>4029</v>
      </c>
      <c r="D60" s="28" t="s">
        <v>485</v>
      </c>
      <c r="E60" s="12">
        <f>SUM(F60-G60)</f>
        <v>-200</v>
      </c>
      <c r="F60" s="12">
        <v>0</v>
      </c>
      <c r="G60" s="12">
        <v>200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28"/>
      <c r="B61" s="28"/>
      <c r="C61" s="28">
        <v>4030</v>
      </c>
      <c r="D61" s="28" t="s">
        <v>486</v>
      </c>
      <c r="E61" s="12">
        <f>SUM(F61-G61)</f>
        <v>-495</v>
      </c>
      <c r="F61" s="12">
        <v>0</v>
      </c>
      <c r="G61" s="12">
        <v>495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1"/>
      <c r="B62" s="1"/>
      <c r="C62" s="1"/>
      <c r="D62" s="28"/>
      <c r="E62" s="12">
        <f t="shared" si="1"/>
        <v>0</v>
      </c>
      <c r="F62" s="12">
        <f>SUMIF(Mouvement!H$9:H$329,Plan_comptable!C62,Mouvement!C$9:C$329)</f>
        <v>0</v>
      </c>
      <c r="G62" s="12">
        <f>SUMIF(Mouvement!I$9:I$329,Plan_comptable!C62,Mouvement!D$9:D$329)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2">
        <f t="shared" si="1"/>
        <v>0</v>
      </c>
      <c r="F63" s="12">
        <f>SUMIF(Mouvement!H$9:H$329,Plan_comptable!C63,Mouvement!C$9:C$329)</f>
        <v>0</v>
      </c>
      <c r="G63" s="12">
        <f>SUMIF(Mouvement!I$9:I$329,Plan_comptable!C63,Mouvement!D$9:D$329)</f>
        <v>0</v>
      </c>
      <c r="H63" s="2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2">
        <f t="shared" si="1"/>
        <v>0</v>
      </c>
      <c r="F64" s="12">
        <f>SUMIF(Mouvement!H$9:H$329,Plan_comptable!C64,Mouvement!C$9:C$329)</f>
        <v>0</v>
      </c>
      <c r="G64" s="12">
        <f>SUMIF(Mouvement!I$9:I$329,Plan_comptable!C64,Mouvement!D$9:D$329)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99" t="s">
        <v>175</v>
      </c>
      <c r="C65" s="1"/>
      <c r="D65" s="1"/>
      <c r="E65" s="12">
        <f t="shared" si="1"/>
        <v>0</v>
      </c>
      <c r="F65" s="12">
        <f>SUMIF(Mouvement!H$9:H$329,Plan_comptable!C65,Mouvement!C$9:C$329)</f>
        <v>0</v>
      </c>
      <c r="G65" s="12">
        <f>SUMIF(Mouvement!I$9:I$329,Plan_comptable!C65,Mouvement!D$9:D$329)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>
        <v>4040</v>
      </c>
      <c r="D66" s="1" t="s">
        <v>150</v>
      </c>
      <c r="E66" s="12">
        <f t="shared" si="1"/>
        <v>500</v>
      </c>
      <c r="F66" s="12">
        <v>500</v>
      </c>
      <c r="G66" s="12">
        <f>SUMIF(Mouvement!I$9:I$329,Plan_comptable!C66,Mouvement!D$9:D$329)</f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>
        <v>4041</v>
      </c>
      <c r="D67" s="1" t="s">
        <v>335</v>
      </c>
      <c r="E67" s="12">
        <f t="shared" si="1"/>
        <v>-131.4</v>
      </c>
      <c r="F67" s="12">
        <f>SUMIF(Mouvement!H$9:H$329,Plan_comptable!C67,Mouvement!C$9:C$329)</f>
        <v>0</v>
      </c>
      <c r="G67" s="12">
        <v>131.4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>
        <v>4042</v>
      </c>
      <c r="D68" s="1" t="s">
        <v>289</v>
      </c>
      <c r="E68" s="12">
        <f t="shared" si="1"/>
        <v>-143.86000000000001</v>
      </c>
      <c r="F68" s="12">
        <f>SUMIF(Mouvement!H$9:H$329,Plan_comptable!C68,Mouvement!C$9:C$329)</f>
        <v>0</v>
      </c>
      <c r="G68" s="12">
        <v>143.86000000000001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>
        <v>4043</v>
      </c>
      <c r="D69" s="28" t="s">
        <v>151</v>
      </c>
      <c r="E69" s="12">
        <f t="shared" si="1"/>
        <v>-500</v>
      </c>
      <c r="F69" s="12">
        <f>SUMIF(Mouvement!H$9:H$329,Plan_comptable!C69,Mouvement!C$9:C$329)</f>
        <v>0</v>
      </c>
      <c r="G69" s="12">
        <v>500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9"/>
      <c r="C70" s="1">
        <v>4044</v>
      </c>
      <c r="D70" s="28" t="s">
        <v>336</v>
      </c>
      <c r="E70" s="12">
        <f t="shared" si="1"/>
        <v>-134.75</v>
      </c>
      <c r="F70" s="12">
        <f>SUMIF(Mouvement!H$9:H$329,Plan_comptable!C70,Mouvement!C$9:C$329)</f>
        <v>0</v>
      </c>
      <c r="G70" s="12">
        <v>134.75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8"/>
      <c r="B71" s="29"/>
      <c r="C71" s="28">
        <v>4045</v>
      </c>
      <c r="D71" s="28" t="s">
        <v>291</v>
      </c>
      <c r="E71" s="12">
        <f t="shared" si="1"/>
        <v>-22.9</v>
      </c>
      <c r="F71" s="12">
        <f>SUMIF(Mouvement!H$9:H$329,Plan_comptable!C71,Mouvement!C$9:C$329)</f>
        <v>0</v>
      </c>
      <c r="G71" s="12">
        <v>22.9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1"/>
      <c r="B72" s="1"/>
      <c r="C72" s="1">
        <v>4046</v>
      </c>
      <c r="D72" s="28" t="s">
        <v>292</v>
      </c>
      <c r="E72" s="12">
        <f t="shared" si="1"/>
        <v>-174.5</v>
      </c>
      <c r="F72" s="12">
        <f>SUMIF(Mouvement!H$9:H$329,Plan_comptable!C72,Mouvement!C$9:C$329)</f>
        <v>0</v>
      </c>
      <c r="G72" s="12">
        <v>174.5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8"/>
      <c r="B73" s="28"/>
      <c r="C73" s="28">
        <v>4047</v>
      </c>
      <c r="D73" s="28" t="s">
        <v>337</v>
      </c>
      <c r="E73" s="12">
        <f t="shared" si="1"/>
        <v>-252</v>
      </c>
      <c r="F73" s="12">
        <f>SUMIF(Mouvement!H$9:H$329,Plan_comptable!C73,Mouvement!C$9:C$329)</f>
        <v>0</v>
      </c>
      <c r="G73" s="12">
        <v>252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>
        <v>4048</v>
      </c>
      <c r="D74" s="28" t="s">
        <v>338</v>
      </c>
      <c r="E74" s="12">
        <f t="shared" si="1"/>
        <v>-2.2000000000000002</v>
      </c>
      <c r="F74" s="12">
        <f>SUMIF(Mouvement!H$9:H$329,Plan_comptable!C74,Mouvement!C$9:C$329)</f>
        <v>0</v>
      </c>
      <c r="G74" s="12">
        <v>2.2000000000000002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1"/>
      <c r="B75" s="1"/>
      <c r="C75" s="28">
        <v>4049</v>
      </c>
      <c r="D75" s="28" t="s">
        <v>339</v>
      </c>
      <c r="E75" s="12">
        <f t="shared" si="1"/>
        <v>-111.4</v>
      </c>
      <c r="F75" s="12">
        <f>SUMIF(Mouvement!H$9:H$329,Plan_comptable!C75,Mouvement!C$9:C$329)</f>
        <v>0</v>
      </c>
      <c r="G75" s="12">
        <v>111.4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8"/>
      <c r="B76" s="28"/>
      <c r="C76" s="28">
        <v>4050</v>
      </c>
      <c r="D76" s="28" t="s">
        <v>505</v>
      </c>
      <c r="E76" s="12">
        <f>SUM(F76-G76)</f>
        <v>-85.15</v>
      </c>
      <c r="F76" s="12">
        <v>0</v>
      </c>
      <c r="G76" s="12">
        <v>85.15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>
        <v>4051</v>
      </c>
      <c r="D77" s="28" t="s">
        <v>506</v>
      </c>
      <c r="E77" s="12">
        <f>SUM(F77-G77)</f>
        <v>-71.7</v>
      </c>
      <c r="F77" s="12">
        <v>0</v>
      </c>
      <c r="G77" s="12">
        <v>71.7</v>
      </c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>
        <v>4052</v>
      </c>
      <c r="D78" s="28" t="s">
        <v>507</v>
      </c>
      <c r="E78" s="12">
        <f>SUM(F78-G78)</f>
        <v>-96.1</v>
      </c>
      <c r="F78" s="12">
        <v>0</v>
      </c>
      <c r="G78" s="12">
        <v>96.1</v>
      </c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>
        <v>4053</v>
      </c>
      <c r="D79" s="28" t="s">
        <v>508</v>
      </c>
      <c r="E79" s="12">
        <f>SUM(F79-G79)</f>
        <v>-149.28</v>
      </c>
      <c r="F79" s="12">
        <v>0</v>
      </c>
      <c r="G79" s="12">
        <v>149.28</v>
      </c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>
        <v>4054</v>
      </c>
      <c r="D80" s="28" t="s">
        <v>509</v>
      </c>
      <c r="E80" s="12">
        <f>SUM(F80-G80)</f>
        <v>-121.96</v>
      </c>
      <c r="F80" s="12">
        <v>0</v>
      </c>
      <c r="G80" s="12">
        <v>121.96</v>
      </c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>
        <v>4055</v>
      </c>
      <c r="D81" s="28" t="s">
        <v>510</v>
      </c>
      <c r="E81" s="12">
        <f>SUM(F81-G81)</f>
        <v>-32.400000000000006</v>
      </c>
      <c r="F81" s="12">
        <v>187</v>
      </c>
      <c r="G81" s="12">
        <f>Mouvement!D211+Mouvement!D190+Plan_comptable!D191</f>
        <v>219.4</v>
      </c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>
        <v>4056</v>
      </c>
      <c r="D82" s="28" t="s">
        <v>511</v>
      </c>
      <c r="E82" s="12">
        <f>SUM(F82-G82)</f>
        <v>-99.95</v>
      </c>
      <c r="F82" s="12">
        <v>0</v>
      </c>
      <c r="G82" s="12">
        <f>Mouvement!D224+Plan_comptable!D225</f>
        <v>99.95</v>
      </c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>
        <v>4057</v>
      </c>
      <c r="D83" s="28" t="s">
        <v>306</v>
      </c>
      <c r="E83" s="12">
        <f>SUM(F83-G83)</f>
        <v>-140</v>
      </c>
      <c r="F83" s="12">
        <v>0</v>
      </c>
      <c r="G83" s="12">
        <v>140</v>
      </c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12"/>
      <c r="F84" s="12"/>
      <c r="G84" s="12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12"/>
      <c r="F85" s="12"/>
      <c r="G85" s="12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12"/>
      <c r="F86" s="12"/>
      <c r="G86" s="12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1"/>
      <c r="B87" s="99" t="s">
        <v>152</v>
      </c>
      <c r="C87" s="1"/>
      <c r="D87" s="1"/>
      <c r="E87" s="12">
        <f t="shared" si="1"/>
        <v>0</v>
      </c>
      <c r="F87" s="12">
        <f>SUMIF(Mouvement!I$9:I$329,Plan_comptable!C87,Mouvement!C$9:C$329)</f>
        <v>0</v>
      </c>
      <c r="G87" s="12">
        <f>SUMIF(Mouvement!I$9:I$329,Plan_comptable!C87,Mouvement!D$9:D$329)</f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>
        <v>4051</v>
      </c>
      <c r="D88" s="1" t="s">
        <v>69</v>
      </c>
      <c r="E88" s="12"/>
      <c r="F88" s="12">
        <f>SUMIF(Mouvement!I$9:I$329,Plan_comptable!C88,Mouvement!C$9:C$329)</f>
        <v>0</v>
      </c>
      <c r="G88" s="1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28">
        <v>4052</v>
      </c>
      <c r="D89" s="28" t="s">
        <v>325</v>
      </c>
      <c r="E89" s="12">
        <f t="shared" si="1"/>
        <v>-148.1</v>
      </c>
      <c r="F89" s="12">
        <f>SUMIF(Mouvement!I$9:I$329,Plan_comptable!C89,Mouvement!C$9:C$329)</f>
        <v>0</v>
      </c>
      <c r="G89" s="12">
        <v>148.1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8"/>
      <c r="B90" s="28"/>
      <c r="C90" s="28"/>
      <c r="D90" s="28"/>
      <c r="E90" s="12"/>
      <c r="F90" s="12"/>
      <c r="G90" s="12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 t="s">
        <v>179</v>
      </c>
      <c r="C91" s="28"/>
      <c r="D91" s="28"/>
      <c r="E91" s="12">
        <f t="shared" si="1"/>
        <v>0</v>
      </c>
      <c r="F91" s="12">
        <f>SUMIF(Mouvement!H$9:H$329,Plan_comptable!C91,Mouvement!C$9:C$329)</f>
        <v>0</v>
      </c>
      <c r="G91" s="12">
        <f>SUMIF(Mouvement!I$9:I$329,Plan_comptable!C91,Mouvement!D$9:D$329)</f>
        <v>0</v>
      </c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1"/>
      <c r="B92" s="99" t="s">
        <v>61</v>
      </c>
      <c r="C92" s="1"/>
      <c r="D92" s="1"/>
      <c r="E92" s="12">
        <f t="shared" si="1"/>
        <v>0</v>
      </c>
      <c r="F92" s="12">
        <f>SUMIF(Mouvement!H$9:H$329,Plan_comptable!C92,Mouvement!C$9:C$329)</f>
        <v>0</v>
      </c>
      <c r="G92" s="12">
        <f>SUMIF(Mouvement!I$9:I$329,Plan_comptable!C92,Mouvement!D$9:D$329)</f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2">
        <f t="shared" si="1"/>
        <v>0</v>
      </c>
      <c r="F93" s="12">
        <f>SUMIF(Mouvement!H$9:H$329,Plan_comptable!C93,Mouvement!C$9:C$329)</f>
        <v>0</v>
      </c>
      <c r="G93" s="12">
        <f>SUMIF(Mouvement!I$9:I$329,Plan_comptable!C93,Mouvement!D$9:D$329)</f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2">
        <f t="shared" si="1"/>
        <v>0</v>
      </c>
      <c r="F94" s="12">
        <f>SUMIF(Mouvement!H$9:H$329,Plan_comptable!C94,Mouvement!C$9:C$329)</f>
        <v>0</v>
      </c>
      <c r="G94" s="12">
        <f>SUMIF(Mouvement!I$9:I$329,Plan_comptable!C94,Mouvement!D$9:D$329)</f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2">
        <f t="shared" si="1"/>
        <v>0</v>
      </c>
      <c r="F95" s="12">
        <f>SUMIF(Mouvement!H$9:H$329,Plan_comptable!C95,Mouvement!C$9:C$329)</f>
        <v>0</v>
      </c>
      <c r="G95" s="12">
        <f>SUMIF(Mouvement!I$9:I$329,Plan_comptable!C95,Mouvement!D$9:D$329)</f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99" t="s">
        <v>153</v>
      </c>
      <c r="C96" s="1"/>
      <c r="D96" s="1"/>
      <c r="E96" s="12">
        <f t="shared" si="1"/>
        <v>0</v>
      </c>
      <c r="F96" s="12">
        <f>SUMIF(Mouvement!H$9:H$329,Plan_comptable!C96,Mouvement!C$9:C$329)</f>
        <v>0</v>
      </c>
      <c r="G96" s="12">
        <f>SUMIF(Mouvement!I$9:I$329,Plan_comptable!C96,Mouvement!D$9:D$329)</f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>
        <v>4065</v>
      </c>
      <c r="D97" s="1" t="s">
        <v>326</v>
      </c>
      <c r="E97" s="12">
        <f t="shared" si="1"/>
        <v>-51.95</v>
      </c>
      <c r="F97" s="12">
        <f>SUMIF(Mouvement!H$9:H$329,Plan_comptable!C97,Mouvement!C$9:C$329)</f>
        <v>0</v>
      </c>
      <c r="G97" s="12">
        <v>51.95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8"/>
      <c r="B98" s="28"/>
      <c r="C98" s="28">
        <v>4066</v>
      </c>
      <c r="D98" s="28" t="s">
        <v>327</v>
      </c>
      <c r="E98" s="12">
        <f t="shared" si="1"/>
        <v>-190.5</v>
      </c>
      <c r="F98" s="12">
        <f>SUMIF(Mouvement!H$9:H$329,Plan_comptable!C98,Mouvement!C$9:C$329)</f>
        <v>0</v>
      </c>
      <c r="G98" s="12">
        <v>190.5</v>
      </c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>
        <v>4067</v>
      </c>
      <c r="D99" s="28" t="s">
        <v>270</v>
      </c>
      <c r="E99" s="12">
        <f t="shared" si="1"/>
        <v>-940</v>
      </c>
      <c r="F99" s="12">
        <f>SUMIF(Mouvement!H$9:H$329,Plan_comptable!C99,Mouvement!C$9:C$329)</f>
        <v>0</v>
      </c>
      <c r="G99" s="12">
        <v>940</v>
      </c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>
        <v>4068</v>
      </c>
      <c r="D100" s="28" t="s">
        <v>488</v>
      </c>
      <c r="E100" s="12">
        <f>SUM(F100-G100)</f>
        <v>-713.2</v>
      </c>
      <c r="F100" s="12">
        <v>0</v>
      </c>
      <c r="G100" s="12">
        <f>Mouvement!D249+Mouvement!D240+Plan_comptable!D259</f>
        <v>713.2</v>
      </c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12">
        <f t="shared" si="1"/>
        <v>0</v>
      </c>
      <c r="F101" s="12">
        <f>SUMIF(Mouvement!H$9:H$329,Plan_comptable!C101,Mouvement!C$9:C$329)</f>
        <v>0</v>
      </c>
      <c r="G101" s="12">
        <f>SUMIF(Mouvement!I$9:I$329,Plan_comptable!C101,Mouvement!D$9:D$329)</f>
        <v>0</v>
      </c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1"/>
      <c r="B102" s="1"/>
      <c r="C102" s="28"/>
      <c r="D102" s="28"/>
      <c r="E102" s="12">
        <f t="shared" si="1"/>
        <v>0</v>
      </c>
      <c r="F102" s="12">
        <f>SUMIF(Mouvement!H$9:H$329,Plan_comptable!C102,Mouvement!C$9:C$329)</f>
        <v>0</v>
      </c>
      <c r="G102" s="12">
        <f>SUMIF(Mouvement!I$9:I$329,Plan_comptable!C102,Mouvement!D$9:D$329)</f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8"/>
      <c r="B103" s="28"/>
      <c r="C103" s="28"/>
      <c r="D103" s="28"/>
      <c r="E103" s="12">
        <f t="shared" si="1"/>
        <v>0</v>
      </c>
      <c r="F103" s="12">
        <f>SUMIF(Mouvement!H$9:H$329,Plan_comptable!C103,Mouvement!C$9:C$329)</f>
        <v>0</v>
      </c>
      <c r="G103" s="12">
        <f>SUMIF(Mouvement!I$9:I$329,Plan_comptable!C103,Mouvement!D$9:D$329)</f>
        <v>0</v>
      </c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1"/>
      <c r="B104" s="99" t="s">
        <v>62</v>
      </c>
      <c r="C104" s="1"/>
      <c r="D104" s="1"/>
      <c r="E104" s="12">
        <f t="shared" si="1"/>
        <v>0</v>
      </c>
      <c r="F104" s="12">
        <f>SUMIF(Mouvement!H$9:H$329,Plan_comptable!C104,Mouvement!C$9:C$329)</f>
        <v>0</v>
      </c>
      <c r="G104" s="12">
        <f>SUMIF(Mouvement!I$9:I$329,Plan_comptable!C104,Mouvement!D$9:D$329)</f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>
        <v>4070</v>
      </c>
      <c r="D105" s="1" t="s">
        <v>324</v>
      </c>
      <c r="E105" s="12">
        <f t="shared" si="1"/>
        <v>1252.9499999999989</v>
      </c>
      <c r="F105" s="12">
        <f>SUMIF(Mouvement!H$9:H$329,Plan_comptable!C105,Mouvement!C$9:C$329)</f>
        <v>4271.4499999999989</v>
      </c>
      <c r="G105" s="12">
        <v>3018.5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28">
        <v>4071</v>
      </c>
      <c r="D106" s="28" t="s">
        <v>347</v>
      </c>
      <c r="E106" s="12">
        <f t="shared" si="1"/>
        <v>-190</v>
      </c>
      <c r="F106" s="12">
        <v>150</v>
      </c>
      <c r="G106" s="12">
        <v>340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8"/>
      <c r="B107" s="28"/>
      <c r="C107" s="28">
        <v>4072</v>
      </c>
      <c r="D107" s="28" t="s">
        <v>499</v>
      </c>
      <c r="E107" s="12">
        <f>SUM(F107-G107)</f>
        <v>-123.94000000000051</v>
      </c>
      <c r="F107" s="12">
        <f>Mouvement!C137+Mouvement!C185+Mouvement!C232+Plan_comptable!C238</f>
        <v>3871.3599999999997</v>
      </c>
      <c r="G107" s="12">
        <v>3995.3</v>
      </c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12">
        <f t="shared" si="1"/>
        <v>0</v>
      </c>
      <c r="F108" s="12">
        <f>SUMIF(Mouvement!H$9:H$329,Plan_comptable!C108,Mouvement!C$9:C$329)</f>
        <v>0</v>
      </c>
      <c r="G108" s="12">
        <f>SUMIF(Mouvement!I$9:I$329,Plan_comptable!C108,Mouvement!D$9:D$329)</f>
        <v>0</v>
      </c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99" t="s">
        <v>161</v>
      </c>
      <c r="C109" s="28"/>
      <c r="D109" s="28"/>
      <c r="E109" s="12">
        <f t="shared" si="1"/>
        <v>0</v>
      </c>
      <c r="F109" s="12">
        <f>SUMIF(Mouvement!H$9:H$329,Plan_comptable!C109,Mouvement!C$9:C$329)</f>
        <v>0</v>
      </c>
      <c r="G109" s="12">
        <f>SUMIF(Mouvement!I$9:I$329,Plan_comptable!C109,Mouvement!D$9:D$329)</f>
        <v>0</v>
      </c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12">
        <f t="shared" si="1"/>
        <v>0</v>
      </c>
      <c r="F110" s="12">
        <f>SUMIF(Mouvement!H$9:H$329,Plan_comptable!C110,Mouvement!C$9:C$329)</f>
        <v>0</v>
      </c>
      <c r="G110" s="12">
        <f>SUMIF(Mouvement!I$9:I$329,Plan_comptable!C110,Mouvement!D$9:D$329)</f>
        <v>0</v>
      </c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12">
        <f t="shared" si="1"/>
        <v>0</v>
      </c>
      <c r="F111" s="12">
        <f>SUMIF(Mouvement!H$9:H$329,Plan_comptable!C111,Mouvement!C$9:C$329)</f>
        <v>0</v>
      </c>
      <c r="G111" s="12">
        <f>SUMIF(Mouvement!I$9:I$329,Plan_comptable!C111,Mouvement!D$9:D$329)</f>
        <v>0</v>
      </c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12">
        <f t="shared" si="1"/>
        <v>0</v>
      </c>
      <c r="F112" s="12">
        <f>SUMIF(Mouvement!H$9:H$329,Plan_comptable!C112,Mouvement!C$9:C$329)</f>
        <v>0</v>
      </c>
      <c r="G112" s="12">
        <f>SUMIF(Mouvement!I$9:I$329,Plan_comptable!C112,Mouvement!D$9:D$329)</f>
        <v>0</v>
      </c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99" t="s">
        <v>168</v>
      </c>
      <c r="C113" s="28">
        <v>4080</v>
      </c>
      <c r="D113" s="28" t="s">
        <v>279</v>
      </c>
      <c r="E113" s="12">
        <f t="shared" si="1"/>
        <v>-211.89999999999998</v>
      </c>
      <c r="F113" s="12">
        <v>367</v>
      </c>
      <c r="G113" s="12">
        <v>578.9</v>
      </c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99"/>
      <c r="C114" s="28">
        <v>4081</v>
      </c>
      <c r="D114" s="28" t="s">
        <v>278</v>
      </c>
      <c r="E114" s="12">
        <f t="shared" si="1"/>
        <v>-241.25</v>
      </c>
      <c r="F114" s="12">
        <f>SUMIF(Mouvement!H$9:H$329,Plan_comptable!C114,Mouvement!C$9:C$329)</f>
        <v>0</v>
      </c>
      <c r="G114" s="12">
        <v>241.25</v>
      </c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99"/>
      <c r="C115" s="28">
        <v>4082</v>
      </c>
      <c r="D115" s="28" t="s">
        <v>489</v>
      </c>
      <c r="E115" s="12">
        <f>SUM(F115-G115)</f>
        <v>-436.69999999999982</v>
      </c>
      <c r="F115" s="12">
        <f>Mouvement!C169+Mouvement!C170+Plan_comptable!C176+31</f>
        <v>2072</v>
      </c>
      <c r="G115" s="12">
        <v>2508.6999999999998</v>
      </c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99"/>
      <c r="C116" s="28">
        <v>4083</v>
      </c>
      <c r="D116" s="28" t="s">
        <v>490</v>
      </c>
      <c r="E116" s="12">
        <f>SUM(F116-G116)</f>
        <v>-25.1</v>
      </c>
      <c r="F116" s="12">
        <v>0</v>
      </c>
      <c r="G116" s="12">
        <v>25.1</v>
      </c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12">
        <f t="shared" si="1"/>
        <v>0</v>
      </c>
      <c r="F117" s="12">
        <f>SUMIF(Mouvement!H$9:H$329,Plan_comptable!C117,Mouvement!C$9:C$329)</f>
        <v>0</v>
      </c>
      <c r="G117" s="12">
        <f>SUMIF(Mouvement!I$9:I$329,Plan_comptable!C117,Mouvement!D$9:D$329)</f>
        <v>0</v>
      </c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12">
        <f t="shared" si="1"/>
        <v>0</v>
      </c>
      <c r="F118" s="12">
        <f>SUMIF(Mouvement!H$9:H$329,Plan_comptable!C118,Mouvement!C$9:C$329)</f>
        <v>0</v>
      </c>
      <c r="G118" s="12">
        <f>SUMIF(Mouvement!I$9:I$329,Plan_comptable!C118,Mouvement!D$9:D$329)</f>
        <v>0</v>
      </c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1"/>
      <c r="B119" s="99" t="s">
        <v>154</v>
      </c>
      <c r="C119" s="1">
        <v>4090</v>
      </c>
      <c r="D119" s="1" t="s">
        <v>328</v>
      </c>
      <c r="E119" s="12">
        <f t="shared" si="1"/>
        <v>-105.85</v>
      </c>
      <c r="F119" s="12">
        <v>50</v>
      </c>
      <c r="G119" s="12">
        <v>155.85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8"/>
      <c r="B120" s="99"/>
      <c r="C120" s="28">
        <v>4091</v>
      </c>
      <c r="D120" s="28" t="s">
        <v>329</v>
      </c>
      <c r="E120" s="12">
        <f t="shared" si="1"/>
        <v>-25.8</v>
      </c>
      <c r="F120" s="12">
        <f>SUMIF(Mouvement!H$9:H$329,Plan_comptable!C120,Mouvement!C$9:C$329)</f>
        <v>0</v>
      </c>
      <c r="G120" s="12">
        <v>25.8</v>
      </c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99"/>
      <c r="C121" s="28">
        <v>4092</v>
      </c>
      <c r="D121" s="28" t="s">
        <v>330</v>
      </c>
      <c r="E121" s="12">
        <f t="shared" si="1"/>
        <v>-76.5</v>
      </c>
      <c r="F121" s="12">
        <f>SUMIF(Mouvement!H$9:H$329,Plan_comptable!C121,Mouvement!C$9:C$329)</f>
        <v>0</v>
      </c>
      <c r="G121" s="12">
        <v>76.5</v>
      </c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1" t="s">
        <v>160</v>
      </c>
      <c r="B122" s="1"/>
      <c r="C122" s="1"/>
      <c r="D122" s="1"/>
      <c r="E122" s="12">
        <f t="shared" si="1"/>
        <v>0</v>
      </c>
      <c r="F122" s="12">
        <f>SUMIF(Mouvement!H$9:H$329,Plan_comptable!C122,Mouvement!C$9:C$329)</f>
        <v>0</v>
      </c>
      <c r="G122" s="12">
        <f>SUMIF(Mouvement!I$9:I$329,Plan_comptable!C122,Mouvement!D$9:D$329)</f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8"/>
      <c r="B123" s="28"/>
      <c r="C123" s="28"/>
      <c r="D123" s="28"/>
      <c r="E123" s="12">
        <f t="shared" si="1"/>
        <v>0</v>
      </c>
      <c r="F123" s="12">
        <f>SUMIF(Mouvement!H$9:H$329,Plan_comptable!C123,Mouvement!C$9:C$329)</f>
        <v>0</v>
      </c>
      <c r="G123" s="12">
        <f>SUMIF(Mouvement!I$9:I$329,Plan_comptable!C123,Mouvement!D$9:D$329)</f>
        <v>0</v>
      </c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101" t="s">
        <v>156</v>
      </c>
      <c r="C124" s="28">
        <v>4100</v>
      </c>
      <c r="D124" s="28" t="s">
        <v>301</v>
      </c>
      <c r="E124" s="12">
        <f t="shared" si="1"/>
        <v>-1024.75</v>
      </c>
      <c r="F124" s="12">
        <f>SUMIF(Mouvement!H$9:H$329,Plan_comptable!C124,Mouvement!C$9:C$329)</f>
        <v>0</v>
      </c>
      <c r="G124" s="12">
        <v>1024.75</v>
      </c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101"/>
      <c r="C125" s="28">
        <v>4101</v>
      </c>
      <c r="D125" s="28" t="s">
        <v>491</v>
      </c>
      <c r="E125" s="12">
        <f>SUM(F125-G125)</f>
        <v>-511.3</v>
      </c>
      <c r="F125" s="12">
        <v>0</v>
      </c>
      <c r="G125" s="12">
        <f>Mouvement!D122+Mouvement!D135+Plan_comptable!D141</f>
        <v>511.3</v>
      </c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12">
        <f t="shared" ref="E126:E200" si="2">F126-G126</f>
        <v>0</v>
      </c>
      <c r="F126" s="12">
        <f>SUMIF(Mouvement!H$9:H$329,Plan_comptable!C126,Mouvement!C$9:C$329)</f>
        <v>0</v>
      </c>
      <c r="G126" s="12">
        <f>SUMIF(Mouvement!I$9:I$329,Plan_comptable!C126,Mouvement!D$9:D$329)</f>
        <v>0</v>
      </c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12">
        <f t="shared" si="2"/>
        <v>0</v>
      </c>
      <c r="F127" s="12">
        <f>SUMIF(Mouvement!H$9:H$329,Plan_comptable!C127,Mouvement!C$9:C$329)</f>
        <v>0</v>
      </c>
      <c r="G127" s="12">
        <f>SUMIF(Mouvement!I$9:I$329,Plan_comptable!C127,Mouvement!D$9:D$329)</f>
        <v>0</v>
      </c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101" t="s">
        <v>157</v>
      </c>
      <c r="C128" s="28">
        <v>4200</v>
      </c>
      <c r="D128" s="28" t="s">
        <v>158</v>
      </c>
      <c r="E128" s="12">
        <f t="shared" si="2"/>
        <v>-50.9</v>
      </c>
      <c r="F128" s="12">
        <f>SUMIF(Mouvement!H$9:H$329,Plan_comptable!C128,Mouvement!C$9:C$329)</f>
        <v>0</v>
      </c>
      <c r="G128" s="12">
        <v>50.9</v>
      </c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>
        <v>4201</v>
      </c>
      <c r="D129" s="28" t="s">
        <v>159</v>
      </c>
      <c r="E129" s="12">
        <f t="shared" si="2"/>
        <v>-50</v>
      </c>
      <c r="F129" s="12">
        <f>SUMIF(Mouvement!H$9:H$329,Plan_comptable!C129,Mouvement!C$9:C$329)</f>
        <v>0</v>
      </c>
      <c r="G129" s="12">
        <v>50</v>
      </c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>
        <v>4202</v>
      </c>
      <c r="D130" s="28" t="s">
        <v>501</v>
      </c>
      <c r="E130" s="12">
        <f>SUM(F130-G130)</f>
        <v>-159.55000000000001</v>
      </c>
      <c r="F130" s="12">
        <v>0</v>
      </c>
      <c r="G130" s="12">
        <v>159.55000000000001</v>
      </c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1"/>
      <c r="B131" s="1"/>
      <c r="C131" s="1"/>
      <c r="D131" s="1"/>
      <c r="E131" s="12">
        <f t="shared" si="2"/>
        <v>0</v>
      </c>
      <c r="F131" s="12">
        <f>SUMIF(Mouvement!H$9:H$329,Plan_comptable!C131,Mouvement!C$9:C$329)</f>
        <v>0</v>
      </c>
      <c r="G131" s="12">
        <f>SUMIF(Mouvement!I$9:I$329,Plan_comptable!C131,Mouvement!D$9:D$329)</f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00" t="s">
        <v>155</v>
      </c>
      <c r="C132" s="1"/>
      <c r="D132" s="1"/>
      <c r="E132" s="12">
        <f t="shared" si="2"/>
        <v>0</v>
      </c>
      <c r="F132" s="12">
        <f>SUMIF(Mouvement!H$9:H$329,Plan_comptable!C132,Mouvement!C$9:C$329)</f>
        <v>0</v>
      </c>
      <c r="G132" s="12">
        <f>SUMIF(Mouvement!I$9:I$329,Plan_comptable!C132,Mouvement!D$9:D$329)</f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>
        <v>4500</v>
      </c>
      <c r="D133" s="1" t="s">
        <v>163</v>
      </c>
      <c r="E133" s="12">
        <f t="shared" si="2"/>
        <v>-548.15</v>
      </c>
      <c r="F133" s="12">
        <f>SUMIF(Mouvement!H$9:H$329,Plan_comptable!C133,Mouvement!C$9:C$329)</f>
        <v>0</v>
      </c>
      <c r="G133" s="12">
        <v>548.15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>
        <v>4501</v>
      </c>
      <c r="D134" s="1" t="s">
        <v>64</v>
      </c>
      <c r="E134" s="12">
        <f t="shared" si="2"/>
        <v>0</v>
      </c>
      <c r="F134" s="12">
        <f>SUMIF(Mouvement!H$9:H$329,Plan_comptable!C134,Mouvement!C$9:C$329)</f>
        <v>0</v>
      </c>
      <c r="G134" s="12">
        <f>SUMIF(Mouvement!I$9:I$329,Plan_comptable!C134,Mouvement!D$9:D$329)</f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>
        <v>4502</v>
      </c>
      <c r="D135" s="1" t="s">
        <v>65</v>
      </c>
      <c r="E135" s="12">
        <f t="shared" si="2"/>
        <v>0</v>
      </c>
      <c r="F135" s="12">
        <f>SUMIF(Mouvement!H$9:H$329,Plan_comptable!C135,Mouvement!C$9:C$329)</f>
        <v>0</v>
      </c>
      <c r="G135" s="12">
        <f>SUMIF(Mouvement!I$9:I$329,Plan_comptable!C135,Mouvement!D$9:D$329)</f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8"/>
      <c r="B136" s="28"/>
      <c r="C136" s="28">
        <v>4503</v>
      </c>
      <c r="D136" s="28" t="s">
        <v>342</v>
      </c>
      <c r="E136" s="12">
        <f t="shared" si="2"/>
        <v>-15.33</v>
      </c>
      <c r="F136" s="12">
        <f>SUMIF(Mouvement!H$9:H$329,Plan_comptable!C136,Mouvement!C$9:C$329)</f>
        <v>0</v>
      </c>
      <c r="G136" s="12">
        <v>15.33</v>
      </c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>
        <v>4504</v>
      </c>
      <c r="D137" s="28" t="s">
        <v>304</v>
      </c>
      <c r="E137" s="12">
        <f t="shared" si="2"/>
        <v>-31.549999999999997</v>
      </c>
      <c r="F137" s="12">
        <v>25</v>
      </c>
      <c r="G137" s="12">
        <v>56.55</v>
      </c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1"/>
      <c r="B138" s="1"/>
      <c r="C138" s="28">
        <v>4505</v>
      </c>
      <c r="D138" s="28" t="s">
        <v>167</v>
      </c>
      <c r="E138" s="12">
        <f t="shared" si="2"/>
        <v>225.20000000000005</v>
      </c>
      <c r="F138" s="12">
        <v>695.2</v>
      </c>
      <c r="G138" s="12">
        <v>470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28">
        <v>4506</v>
      </c>
      <c r="D139" s="28" t="s">
        <v>306</v>
      </c>
      <c r="E139" s="12">
        <f t="shared" si="2"/>
        <v>-298.3</v>
      </c>
      <c r="F139" s="12">
        <v>1.7</v>
      </c>
      <c r="G139" s="12">
        <v>300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8"/>
      <c r="B140" s="28"/>
      <c r="C140" s="28">
        <v>4507</v>
      </c>
      <c r="D140" s="28" t="s">
        <v>502</v>
      </c>
      <c r="E140" s="12">
        <f t="shared" si="2"/>
        <v>-495.55</v>
      </c>
      <c r="F140" s="12">
        <v>0</v>
      </c>
      <c r="G140" s="12">
        <v>495.55</v>
      </c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12"/>
      <c r="F141" s="12"/>
      <c r="G141" s="12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317" t="s">
        <v>495</v>
      </c>
      <c r="C142" s="28">
        <v>4601</v>
      </c>
      <c r="D142" s="28" t="s">
        <v>69</v>
      </c>
      <c r="E142" s="12">
        <f>SUM(F142-G142)</f>
        <v>-68.959999999999994</v>
      </c>
      <c r="F142" s="12">
        <v>0</v>
      </c>
      <c r="G142" s="12">
        <v>68.959999999999994</v>
      </c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>
        <v>4602</v>
      </c>
      <c r="D143" s="28" t="s">
        <v>496</v>
      </c>
      <c r="E143" s="12">
        <f>SUM(F143-G143)</f>
        <v>-78.680000000000007</v>
      </c>
      <c r="F143" s="12">
        <v>0</v>
      </c>
      <c r="G143" s="12">
        <v>78.680000000000007</v>
      </c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12"/>
      <c r="F144" s="12"/>
      <c r="G144" s="12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317" t="s">
        <v>497</v>
      </c>
      <c r="C145" s="28">
        <v>4610</v>
      </c>
      <c r="D145" s="28" t="s">
        <v>498</v>
      </c>
      <c r="E145" s="12">
        <f>SUM(F145-G145)</f>
        <v>-119.85</v>
      </c>
      <c r="F145" s="12">
        <v>0</v>
      </c>
      <c r="G145" s="12">
        <f>Mouvement!D233+Mouvement!D228+Mouvement!D227+Plan_comptable!D233</f>
        <v>119.85</v>
      </c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12"/>
      <c r="F146" s="12"/>
      <c r="G146" s="12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1"/>
      <c r="B147" s="1"/>
      <c r="C147" s="1"/>
      <c r="D147" s="1"/>
      <c r="E147" s="12">
        <f t="shared" si="2"/>
        <v>0</v>
      </c>
      <c r="F147" s="12">
        <f>SUMIF(Mouvement!H$9:H$329,Plan_comptable!C147,Mouvement!C$9:C$329)</f>
        <v>0</v>
      </c>
      <c r="G147" s="12">
        <f>SUMIF(Mouvement!I$9:I$329,Plan_comptable!C147,Mouvement!D$9:D$329)</f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 t="s">
        <v>63</v>
      </c>
      <c r="B148" s="1"/>
      <c r="C148" s="1"/>
      <c r="D148" s="1"/>
      <c r="E148" s="12">
        <f t="shared" si="2"/>
        <v>0</v>
      </c>
      <c r="F148" s="12">
        <f>SUMIF(Mouvement!H$9:H$329,Plan_comptable!C148,Mouvement!C$9:C$329)</f>
        <v>0</v>
      </c>
      <c r="G148" s="12">
        <f>SUMIF(Mouvement!I$9:I$329,Plan_comptable!C148,Mouvement!D$9:D$329)</f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2">
        <f t="shared" si="2"/>
        <v>0</v>
      </c>
      <c r="F149" s="12">
        <f>SUMIF(Mouvement!H$9:H$329,Plan_comptable!C149,Mouvement!C$9:C$329)</f>
        <v>0</v>
      </c>
      <c r="G149" s="12">
        <f>SUMIF(Mouvement!I$9:I$329,Plan_comptable!C149,Mouvement!D$9:D$329)</f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 t="s">
        <v>67</v>
      </c>
      <c r="C150" s="1"/>
      <c r="D150" s="1"/>
      <c r="E150" s="12">
        <f t="shared" si="2"/>
        <v>0</v>
      </c>
      <c r="F150" s="12">
        <f>SUMIF(Mouvement!H$9:H$329,Plan_comptable!C150,Mouvement!C$9:C$329)</f>
        <v>0</v>
      </c>
      <c r="G150" s="12">
        <f>SUMIF(Mouvement!I$9:I$329,Plan_comptable!C150,Mouvement!D$9:D$329)</f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>
        <v>4700</v>
      </c>
      <c r="D151" s="1" t="s">
        <v>164</v>
      </c>
      <c r="E151" s="12">
        <f t="shared" si="2"/>
        <v>-206.35</v>
      </c>
      <c r="F151" s="12">
        <f>SUMIF(Mouvement!H$9:H$329,Plan_comptable!C151,Mouvement!C$9:C$329)</f>
        <v>0</v>
      </c>
      <c r="G151" s="12">
        <v>206.35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>
        <v>4701</v>
      </c>
      <c r="D152" s="1" t="s">
        <v>162</v>
      </c>
      <c r="E152" s="12">
        <f t="shared" si="2"/>
        <v>525.9</v>
      </c>
      <c r="F152" s="12">
        <v>525.9</v>
      </c>
      <c r="G152" s="1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>
        <v>4702</v>
      </c>
      <c r="D153" s="1" t="s">
        <v>165</v>
      </c>
      <c r="E153" s="12">
        <f t="shared" si="2"/>
        <v>0</v>
      </c>
      <c r="F153" s="12">
        <f>SUMIF(Mouvement!H$9:H$329,Plan_comptable!C153,Mouvement!C$9:C$329)</f>
        <v>0</v>
      </c>
      <c r="G153" s="12">
        <f>SUMIF(Mouvement!I$9:I$329,Plan_comptable!C153,Mouvement!D$9:D$329)</f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28"/>
      <c r="E154" s="12">
        <f t="shared" si="2"/>
        <v>0</v>
      </c>
      <c r="F154" s="12">
        <f>SUMIF(Mouvement!H$9:H$329,Plan_comptable!C154,Mouvement!C$9:C$329)</f>
        <v>0</v>
      </c>
      <c r="G154" s="12">
        <f>SUMIF(Mouvement!I$9:I$329,Plan_comptable!C154,Mouvement!D$9:D$329)</f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2">
        <f t="shared" si="2"/>
        <v>0</v>
      </c>
      <c r="F155" s="12">
        <f>SUMIF(Mouvement!H$9:H$329,Plan_comptable!C155,Mouvement!C$9:C$329)</f>
        <v>0</v>
      </c>
      <c r="G155" s="12">
        <f>SUMIF(Mouvement!I$9:I$329,Plan_comptable!C155,Mouvement!D$9:D$329)</f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 t="s">
        <v>68</v>
      </c>
      <c r="C156" s="1"/>
      <c r="D156" s="1"/>
      <c r="E156" s="12">
        <f t="shared" si="2"/>
        <v>0</v>
      </c>
      <c r="F156" s="12">
        <f>SUMIF(Mouvement!H$9:H$329,Plan_comptable!C156,Mouvement!C$9:C$329)</f>
        <v>0</v>
      </c>
      <c r="G156" s="12">
        <f>SUMIF(Mouvement!I$9:I$329,Plan_comptable!C156,Mouvement!D$9:D$329)</f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>
        <v>4730</v>
      </c>
      <c r="D157" s="1" t="s">
        <v>340</v>
      </c>
      <c r="E157" s="12">
        <f t="shared" si="2"/>
        <v>-192.65</v>
      </c>
      <c r="F157" s="12">
        <f>SUMIF(Mouvement!H$9:H$329,Plan_comptable!C157,Mouvement!C$9:C$329)</f>
        <v>0</v>
      </c>
      <c r="G157" s="12">
        <v>192.65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>
        <v>4731</v>
      </c>
      <c r="D158" s="1" t="s">
        <v>341</v>
      </c>
      <c r="E158" s="12">
        <f t="shared" si="2"/>
        <v>-10.94</v>
      </c>
      <c r="F158" s="12">
        <f>SUMIF(Mouvement!H$9:H$329,Plan_comptable!C158,Mouvement!C$9:C$329)</f>
        <v>0</v>
      </c>
      <c r="G158" s="12">
        <v>10.94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>
        <v>4732</v>
      </c>
      <c r="D159" s="1" t="s">
        <v>343</v>
      </c>
      <c r="E159" s="12">
        <f t="shared" si="2"/>
        <v>-68.25</v>
      </c>
      <c r="F159" s="12">
        <f>SUMIF(Mouvement!H$9:H$329,Plan_comptable!C159,Mouvement!C$9:C$329)</f>
        <v>0</v>
      </c>
      <c r="G159" s="12">
        <v>68.25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28">
        <v>4733</v>
      </c>
      <c r="D160" s="28" t="s">
        <v>492</v>
      </c>
      <c r="E160" s="12">
        <f t="shared" si="2"/>
        <v>-95.65</v>
      </c>
      <c r="F160" s="12">
        <f>SUMIF(Mouvement!H$9:H$329,Plan_comptable!C160,Mouvement!C$9:C$329)</f>
        <v>0</v>
      </c>
      <c r="G160" s="12">
        <v>95.65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28">
        <v>4734</v>
      </c>
      <c r="D161" s="28" t="s">
        <v>500</v>
      </c>
      <c r="E161" s="12">
        <f t="shared" si="2"/>
        <v>-279</v>
      </c>
      <c r="F161" s="12">
        <f>SUMIF(Mouvement!H$9:H$329,Plan_comptable!C161,Mouvement!C$9:C$329)</f>
        <v>0</v>
      </c>
      <c r="G161" s="12">
        <v>279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2">
        <f t="shared" si="2"/>
        <v>0</v>
      </c>
      <c r="F162" s="12">
        <f>SUMIF(Mouvement!H$9:H$329,Plan_comptable!C162,Mouvement!C$9:C$329)</f>
        <v>0</v>
      </c>
      <c r="G162" s="12">
        <f>SUMIF(Mouvement!I$9:I$329,Plan_comptable!C162,Mouvement!D$9:D$329)</f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2">
        <f t="shared" si="2"/>
        <v>0</v>
      </c>
      <c r="F163" s="12">
        <f>SUMIF(Mouvement!H$9:H$329,Plan_comptable!C163,Mouvement!C$9:C$329)</f>
        <v>0</v>
      </c>
      <c r="G163" s="12">
        <f>SUMIF(Mouvement!I$9:I$329,Plan_comptable!C163,Mouvement!D$9:D$329)</f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 t="s">
        <v>70</v>
      </c>
      <c r="C164" s="1">
        <v>4770</v>
      </c>
      <c r="D164" s="1" t="s">
        <v>493</v>
      </c>
      <c r="E164" s="12">
        <f t="shared" si="2"/>
        <v>-325</v>
      </c>
      <c r="F164" s="12">
        <f>SUMIF(Mouvement!H$9:H$329,Plan_comptable!C164,Mouvement!C$9:C$329)</f>
        <v>0</v>
      </c>
      <c r="G164" s="12">
        <v>325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8"/>
      <c r="B165" s="28"/>
      <c r="C165" s="28">
        <v>4771</v>
      </c>
      <c r="D165" s="28" t="s">
        <v>494</v>
      </c>
      <c r="E165" s="12">
        <f>SUM(F165-G165)</f>
        <v>-157.69999999999999</v>
      </c>
      <c r="F165" s="12">
        <v>300</v>
      </c>
      <c r="G165" s="12">
        <v>457.7</v>
      </c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12"/>
      <c r="F166" s="12"/>
      <c r="G166" s="12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12"/>
      <c r="F167" s="12"/>
      <c r="G167" s="12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1"/>
      <c r="B168" s="1" t="s">
        <v>71</v>
      </c>
      <c r="C168" s="1"/>
      <c r="D168" s="1"/>
      <c r="E168" s="12">
        <f t="shared" si="2"/>
        <v>0</v>
      </c>
      <c r="F168" s="12">
        <f>SUMIF(Mouvement!H$9:H$329,Plan_comptable!C168,Mouvement!C$9:C$329)</f>
        <v>0</v>
      </c>
      <c r="G168" s="12">
        <f>SUMIF(Mouvement!I$9:I$329,Plan_comptable!C168,Mouvement!D$9:D$329)</f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>
        <v>4780</v>
      </c>
      <c r="D169" s="1" t="s">
        <v>344</v>
      </c>
      <c r="E169" s="12">
        <f t="shared" si="2"/>
        <v>3508.72</v>
      </c>
      <c r="F169" s="12">
        <v>3508.72</v>
      </c>
      <c r="G169" s="12">
        <f>SUMIF(Mouvement!I$9:I$329,Plan_comptable!C169,Mouvement!D$9:D$329)</f>
        <v>0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2">
        <f t="shared" si="2"/>
        <v>0</v>
      </c>
      <c r="F170" s="12">
        <f>SUMIF(Mouvement!H$9:H$329,Plan_comptable!C170,Mouvement!C$9:C$329)</f>
        <v>0</v>
      </c>
      <c r="G170" s="12">
        <f>SUMIF(Mouvement!I$9:I$329,Plan_comptable!C170,Mouvement!D$9:D$329)</f>
        <v>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2">
        <f t="shared" si="2"/>
        <v>0</v>
      </c>
      <c r="F171" s="12">
        <f>SUMIF(Mouvement!H$9:H$329,Plan_comptable!C171,Mouvement!C$9:C$329)</f>
        <v>0</v>
      </c>
      <c r="G171" s="12">
        <f>SUMIF(Mouvement!I$9:I$329,Plan_comptable!C171,Mouvement!D$9:D$329)</f>
        <v>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2">
        <f t="shared" si="2"/>
        <v>0</v>
      </c>
      <c r="F172" s="12">
        <f>SUMIF(Mouvement!H$9:H$329,Plan_comptable!C172,Mouvement!C$9:C$329)</f>
        <v>0</v>
      </c>
      <c r="G172" s="12">
        <f>SUMIF(Mouvement!I$9:I$329,Plan_comptable!C172,Mouvement!D$9:D$329)</f>
        <v>0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2">
        <f t="shared" si="2"/>
        <v>0</v>
      </c>
      <c r="F173" s="12">
        <f>SUMIF(Mouvement!H$9:H$329,Plan_comptable!C173,Mouvement!C$9:C$329)</f>
        <v>0</v>
      </c>
      <c r="G173" s="12">
        <f>SUMIF(Mouvement!I$9:I$329,Plan_comptable!C173,Mouvement!D$9:D$329)</f>
        <v>0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2">
        <f t="shared" si="2"/>
        <v>0</v>
      </c>
      <c r="F174" s="12">
        <f>SUMIF(Mouvement!H$9:H$329,Plan_comptable!C174,Mouvement!C$9:C$329)</f>
        <v>0</v>
      </c>
      <c r="G174" s="12">
        <f>SUMIF(Mouvement!I$9:I$329,Plan_comptable!C174,Mouvement!D$9:D$329)</f>
        <v>0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2">
        <f t="shared" si="2"/>
        <v>0</v>
      </c>
      <c r="F175" s="12">
        <f>SUMIF(Mouvement!H$9:H$329,Plan_comptable!C175,Mouvement!C$9:C$329)</f>
        <v>0</v>
      </c>
      <c r="G175" s="12">
        <f>SUMIF(Mouvement!I$9:I$329,Plan_comptable!C175,Mouvement!D$9:D$329)</f>
        <v>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 t="s">
        <v>72</v>
      </c>
      <c r="B176" s="1"/>
      <c r="C176" s="1"/>
      <c r="D176" s="1"/>
      <c r="E176" s="12">
        <f t="shared" si="2"/>
        <v>0</v>
      </c>
      <c r="F176" s="12">
        <f>SUMIF(Mouvement!H$9:H$329,Plan_comptable!C176,Mouvement!C$9:C$329)</f>
        <v>0</v>
      </c>
      <c r="G176" s="12">
        <f>SUMIF(Mouvement!I$9:I$329,Plan_comptable!C176,Mouvement!D$9:D$329)</f>
        <v>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2">
        <f t="shared" si="2"/>
        <v>0</v>
      </c>
      <c r="F177" s="12">
        <f>SUMIF(Mouvement!H$9:H$329,Plan_comptable!C177,Mouvement!C$9:C$329)</f>
        <v>0</v>
      </c>
      <c r="G177" s="12">
        <f>SUMIF(Mouvement!I$9:I$329,Plan_comptable!C177,Mouvement!D$9:D$329)</f>
        <v>0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>
        <v>4900</v>
      </c>
      <c r="D178" s="1" t="s">
        <v>73</v>
      </c>
      <c r="E178" s="12">
        <f t="shared" si="2"/>
        <v>0</v>
      </c>
      <c r="F178" s="12">
        <f>SUMIF(Mouvement!H$9:H$329,Plan_comptable!C178,Mouvement!C$9:C$329)</f>
        <v>0</v>
      </c>
      <c r="G178" s="12">
        <f>SUMIF(Mouvement!I$9:I$329,Plan_comptable!C178,Mouvement!D$9:D$329)</f>
        <v>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0" t="s">
        <v>74</v>
      </c>
      <c r="B179" s="1"/>
      <c r="C179" s="1"/>
      <c r="D179" s="1"/>
      <c r="E179" s="12">
        <f t="shared" si="2"/>
        <v>0</v>
      </c>
      <c r="F179" s="12">
        <f>SUMIF(Mouvement!H$9:H$329,Plan_comptable!C179,Mouvement!C$9:C$329)</f>
        <v>0</v>
      </c>
      <c r="G179" s="12">
        <f>SUMIF(Mouvement!I$9:I$329,Plan_comptable!C179,Mouvement!D$9:D$329)</f>
        <v>0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2">
        <f t="shared" si="2"/>
        <v>0</v>
      </c>
      <c r="F180" s="12">
        <f>SUMIF(Mouvement!H$9:H$329,Plan_comptable!C180,Mouvement!C$9:C$329)</f>
        <v>0</v>
      </c>
      <c r="G180" s="12">
        <f>SUMIF(Mouvement!I$9:I$329,Plan_comptable!C180,Mouvement!D$9:D$329)</f>
        <v>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2">
        <f t="shared" si="2"/>
        <v>0</v>
      </c>
      <c r="F181" s="12">
        <f>SUMIF(Mouvement!H$9:H$329,Plan_comptable!C181,Mouvement!C$9:C$329)</f>
        <v>0</v>
      </c>
      <c r="G181" s="12">
        <f>SUMIF(Mouvement!I$9:I$329,Plan_comptable!C181,Mouvement!D$9:D$329)</f>
        <v>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2">
        <f t="shared" si="2"/>
        <v>0</v>
      </c>
      <c r="F182" s="12">
        <f>SUMIF(Mouvement!H$9:H$329,Plan_comptable!C182,Mouvement!C$9:C$329)</f>
        <v>0</v>
      </c>
      <c r="G182" s="12">
        <f>SUMIF(Mouvement!I$9:I$329,Plan_comptable!C182,Mouvement!D$9:D$329)</f>
        <v>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2">
        <f t="shared" si="2"/>
        <v>0</v>
      </c>
      <c r="F183" s="12">
        <f>SUMIF(Mouvement!H$9:H$329,Plan_comptable!C183,Mouvement!C$9:C$329)</f>
        <v>0</v>
      </c>
      <c r="G183" s="12">
        <f>SUMIF(Mouvement!I$9:I$329,Plan_comptable!C183,Mouvement!D$9:D$329)</f>
        <v>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2">
        <f t="shared" si="2"/>
        <v>0</v>
      </c>
      <c r="F184" s="12">
        <f>SUMIF(Mouvement!H$9:H$329,Plan_comptable!C184,Mouvement!C$9:C$329)</f>
        <v>0</v>
      </c>
      <c r="G184" s="12">
        <f>SUMIF(Mouvement!I$9:I$329,Plan_comptable!C184,Mouvement!D$9:D$329)</f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 t="s">
        <v>75</v>
      </c>
      <c r="C185" s="1"/>
      <c r="D185" s="1"/>
      <c r="E185" s="12">
        <f t="shared" si="2"/>
        <v>0</v>
      </c>
      <c r="F185" s="12">
        <f>SUMIF(Mouvement!H$9:H$329,Plan_comptable!C185,Mouvement!C$9:C$329)</f>
        <v>0</v>
      </c>
      <c r="G185" s="12">
        <f>SUMIF(Mouvement!I$9:I$329,Plan_comptable!C185,Mouvement!D$9:D$329)</f>
        <v>0</v>
      </c>
      <c r="H185" s="3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>
        <v>6600</v>
      </c>
      <c r="D186" s="1"/>
      <c r="E186" s="12">
        <f t="shared" si="2"/>
        <v>0</v>
      </c>
      <c r="F186" s="12">
        <f>SUMIF(Mouvement!H$9:H$329,Plan_comptable!C186,Mouvement!C$9:C$329)</f>
        <v>0</v>
      </c>
      <c r="G186" s="12">
        <f>SUMIF(Mouvement!I$9:I$329,Plan_comptable!C186,Mouvement!D$9:D$329)</f>
        <v>0</v>
      </c>
      <c r="H186" s="3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 t="s">
        <v>76</v>
      </c>
      <c r="B187" s="1"/>
      <c r="C187" s="1">
        <v>6602</v>
      </c>
      <c r="D187" s="1"/>
      <c r="E187" s="12">
        <f t="shared" si="2"/>
        <v>0</v>
      </c>
      <c r="F187" s="12">
        <f>SUMIF(Mouvement!H$9:H$329,Plan_comptable!C187,Mouvement!C$9:C$329)</f>
        <v>0</v>
      </c>
      <c r="G187" s="12">
        <f>SUMIF(Mouvement!I$9:I$329,Plan_comptable!C187,Mouvement!D$9:D$329)</f>
        <v>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2">
        <f t="shared" si="2"/>
        <v>0</v>
      </c>
      <c r="F188" s="12">
        <f>SUMIF(Mouvement!H$9:H$329,Plan_comptable!C188,Mouvement!C$9:C$329)</f>
        <v>0</v>
      </c>
      <c r="G188" s="12">
        <f>SUMIF(Mouvement!I$9:I$329,Plan_comptable!C188,Mouvement!D$9:D$329)</f>
        <v>0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>
        <v>6900</v>
      </c>
      <c r="D189" s="1" t="s">
        <v>77</v>
      </c>
      <c r="E189" s="12">
        <f t="shared" si="2"/>
        <v>0</v>
      </c>
      <c r="F189" s="12">
        <f>SUMIF(Mouvement!H$9:H$329,Plan_comptable!C189,Mouvement!C$9:C$329)</f>
        <v>0</v>
      </c>
      <c r="G189" s="12">
        <f>SUMIF(Mouvement!I$9:I$329,Plan_comptable!C189,Mouvement!D$9:D$329)</f>
        <v>0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0" t="s">
        <v>78</v>
      </c>
      <c r="B190" s="1"/>
      <c r="C190" s="1"/>
      <c r="D190" s="1"/>
      <c r="E190" s="12">
        <f t="shared" si="2"/>
        <v>0</v>
      </c>
      <c r="F190" s="12">
        <f>SUMIF(Mouvement!H$9:H$329,Plan_comptable!C190,Mouvement!C$9:C$329)</f>
        <v>0</v>
      </c>
      <c r="G190" s="12">
        <f>SUMIF(Mouvement!I$9:I$329,Plan_comptable!C190,Mouvement!D$9:D$329)</f>
        <v>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2">
        <f t="shared" si="2"/>
        <v>0</v>
      </c>
      <c r="F191" s="12">
        <f>SUMIF(Mouvement!H$9:H$329,Plan_comptable!C191,Mouvement!C$9:C$329)</f>
        <v>0</v>
      </c>
      <c r="G191" s="12">
        <f>SUMIF(Mouvement!I$9:I$329,Plan_comptable!C191,Mouvement!D$9:D$329)</f>
        <v>0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 t="s">
        <v>79</v>
      </c>
      <c r="C192" s="1"/>
      <c r="D192" s="1"/>
      <c r="E192" s="12">
        <f t="shared" si="2"/>
        <v>0</v>
      </c>
      <c r="F192" s="12">
        <f>SUMIF(Mouvement!H$9:H$329,Plan_comptable!C192,Mouvement!C$9:C$329)</f>
        <v>0</v>
      </c>
      <c r="G192" s="12">
        <f>SUMIF(Mouvement!I$9:I$329,Plan_comptable!C192,Mouvement!D$9:D$329)</f>
        <v>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>
        <v>8010</v>
      </c>
      <c r="D193" s="1" t="s">
        <v>80</v>
      </c>
      <c r="E193" s="12">
        <f t="shared" si="2"/>
        <v>0</v>
      </c>
      <c r="F193" s="12">
        <f>SUMIF(Mouvement!H$9:H$329,Plan_comptable!C193,Mouvement!C$9:C$329)</f>
        <v>0</v>
      </c>
      <c r="G193" s="12">
        <f>SUMIF(Mouvement!I$9:I$329,Plan_comptable!C193,Mouvement!D$9:D$329)</f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2">
        <f t="shared" si="2"/>
        <v>0</v>
      </c>
      <c r="F194" s="12">
        <f>SUMIF(Mouvement!H$9:H$329,Plan_comptable!C194,Mouvement!C$9:C$329)</f>
        <v>0</v>
      </c>
      <c r="G194" s="12">
        <f>SUMIF(Mouvement!I$9:I$329,Plan_comptable!C194,Mouvement!D$9:D$329)</f>
        <v>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 t="s">
        <v>81</v>
      </c>
      <c r="C195" s="1"/>
      <c r="D195" s="1"/>
      <c r="E195" s="12">
        <f t="shared" si="2"/>
        <v>0</v>
      </c>
      <c r="F195" s="12">
        <f>SUMIF(Mouvement!H$9:H$329,Plan_comptable!C195,Mouvement!C$9:C$329)</f>
        <v>0</v>
      </c>
      <c r="G195" s="12">
        <f>SUMIF(Mouvement!I$9:I$329,Plan_comptable!C195,Mouvement!D$9:D$329)</f>
        <v>0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>
        <v>8100</v>
      </c>
      <c r="D196" s="1" t="s">
        <v>82</v>
      </c>
      <c r="E196" s="12">
        <f t="shared" si="2"/>
        <v>0</v>
      </c>
      <c r="F196" s="12">
        <f>SUMIF(Mouvement!H$9:H$329,Plan_comptable!C196,Mouvement!C$9:C$329)</f>
        <v>0</v>
      </c>
      <c r="G196" s="12">
        <f>SUMIF(Mouvement!I$9:I$329,Plan_comptable!C196,Mouvement!D$9:D$329)</f>
        <v>0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2">
        <f t="shared" si="2"/>
        <v>0</v>
      </c>
      <c r="F197" s="12">
        <f>SUMIF(Mouvement!H$9:H$329,Plan_comptable!C197,Mouvement!C$9:C$329)</f>
        <v>0</v>
      </c>
      <c r="G197" s="12">
        <f>SUMIF(Mouvement!I$9:I$329,Plan_comptable!C197,Mouvement!D$9:D$329)</f>
        <v>0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2">
        <f t="shared" si="2"/>
        <v>0</v>
      </c>
      <c r="F198" s="12">
        <f>SUMIF(Mouvement!H$9:H$329,Plan_comptable!C198,Mouvement!C$9:C$329)</f>
        <v>0</v>
      </c>
      <c r="G198" s="12">
        <f>SUMIF(Mouvement!I$9:I$329,Plan_comptable!C198,Mouvement!D$9:D$329)</f>
        <v>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 t="s">
        <v>77</v>
      </c>
      <c r="E199" s="12">
        <f t="shared" si="2"/>
        <v>0</v>
      </c>
      <c r="F199" s="12">
        <f>SUMIF(Mouvement!H$9:H$329,Plan_comptable!C199,Mouvement!C$9:C$329)</f>
        <v>0</v>
      </c>
      <c r="G199" s="12">
        <f>SUMIF(Mouvement!I$9:I$329,Plan_comptable!C199,Mouvement!D$9:D$329)</f>
        <v>0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2">
        <f t="shared" si="2"/>
        <v>0</v>
      </c>
      <c r="F200" s="12">
        <f>SUMIF(Mouvement!H$9:H$329,Plan_comptable!C200,Mouvement!C$9:C$329)</f>
        <v>0</v>
      </c>
      <c r="G200" s="12">
        <f>SUMIF(Mouvement!I$9:I$329,Plan_comptable!C200,Mouvement!D$9:D$329)</f>
        <v>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 t="s">
        <v>83</v>
      </c>
      <c r="E201" s="12">
        <f t="shared" ref="E201" si="3">F201-G201</f>
        <v>0</v>
      </c>
      <c r="F201" s="12">
        <f>SUMIF(Mouvement!H$9:H$329,Plan_comptable!C201,Mouvement!C$9:C$329)</f>
        <v>0</v>
      </c>
      <c r="G201" s="12">
        <f>SUMIF(Mouvement!I$9:I$329,Plan_comptable!C201,Mouvement!D$9:D$329)</f>
        <v>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" zoomScale="125" zoomScaleNormal="125" zoomScalePageLayoutView="125" workbookViewId="0">
      <selection activeCell="D32" sqref="D32"/>
    </sheetView>
  </sheetViews>
  <sheetFormatPr baseColWidth="10" defaultColWidth="15.140625" defaultRowHeight="15" customHeight="1" x14ac:dyDescent="0"/>
  <cols>
    <col min="1" max="1" width="5.42578125" customWidth="1"/>
    <col min="2" max="2" width="21.140625" customWidth="1"/>
    <col min="3" max="3" width="11.5703125" customWidth="1"/>
    <col min="4" max="4" width="11.7109375" customWidth="1"/>
    <col min="5" max="6" width="10.140625" customWidth="1"/>
    <col min="7" max="26" width="8.57031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242" t="s">
        <v>319</v>
      </c>
      <c r="C2" s="243"/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243"/>
      <c r="C3" s="243"/>
      <c r="D3" s="3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44" t="s">
        <v>26</v>
      </c>
      <c r="C4" s="245" t="s">
        <v>27</v>
      </c>
      <c r="D4" s="246" t="s">
        <v>30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40"/>
      <c r="C5" s="247" t="s">
        <v>311</v>
      </c>
      <c r="D5" s="247" t="s">
        <v>487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248" t="s">
        <v>32</v>
      </c>
      <c r="C6" s="234"/>
      <c r="D6" s="24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40"/>
      <c r="C7" s="234"/>
      <c r="D7" s="24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40"/>
      <c r="C8" s="236"/>
      <c r="D8" s="23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40" t="s">
        <v>34</v>
      </c>
      <c r="C9" s="234">
        <f>Mouvement!C7</f>
        <v>9728.8700000000008</v>
      </c>
      <c r="D9" s="235">
        <f>Mouvement!J260+'Actifs_&amp;_Passifs'!J260</f>
        <v>12062.999999999984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40" t="s">
        <v>35</v>
      </c>
      <c r="C10" s="234">
        <v>0</v>
      </c>
      <c r="D10" s="235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40"/>
      <c r="C11" s="236"/>
      <c r="D11" s="23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40" t="s">
        <v>36</v>
      </c>
      <c r="C12" s="234">
        <v>0</v>
      </c>
      <c r="D12" s="235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40"/>
      <c r="C13" s="236"/>
      <c r="D13" s="23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40"/>
      <c r="C14" s="234"/>
      <c r="D14" s="23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250" t="s">
        <v>38</v>
      </c>
      <c r="C15" s="233">
        <f t="shared" ref="C15:D15" si="0">SUM(C8:C14)</f>
        <v>9728.8700000000008</v>
      </c>
      <c r="D15" s="237">
        <f t="shared" si="0"/>
        <v>12062.999999999984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40"/>
      <c r="C16" s="234"/>
      <c r="D16" s="23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248" t="s">
        <v>40</v>
      </c>
      <c r="C17" s="234"/>
      <c r="D17" s="23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40"/>
      <c r="C18" s="234"/>
      <c r="D18" s="23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40" t="s">
        <v>42</v>
      </c>
      <c r="C19" s="234">
        <v>0</v>
      </c>
      <c r="D19" s="235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40" t="s">
        <v>43</v>
      </c>
      <c r="C20" s="234"/>
      <c r="D20" s="23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40"/>
      <c r="C21" s="234"/>
      <c r="D21" s="23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40" t="s">
        <v>44</v>
      </c>
      <c r="C22" s="234">
        <v>0</v>
      </c>
      <c r="D22" s="235"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40"/>
      <c r="C23" s="234"/>
      <c r="D23" s="23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244" t="s">
        <v>45</v>
      </c>
      <c r="C24" s="232">
        <f t="shared" ref="C24:D24" si="1">C15-C20</f>
        <v>9728.8700000000008</v>
      </c>
      <c r="D24" s="238">
        <f t="shared" si="1"/>
        <v>12062.999999999984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31"/>
      <c r="C25" s="31"/>
      <c r="D25" s="23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40"/>
      <c r="C26" s="234"/>
      <c r="D26" s="23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250" t="s">
        <v>38</v>
      </c>
      <c r="C27" s="233">
        <f t="shared" ref="C27:D27" si="2">C24+C20</f>
        <v>9728.8700000000008</v>
      </c>
      <c r="D27" s="239">
        <f t="shared" si="2"/>
        <v>12062.999999999984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44"/>
      <c r="C28" s="234"/>
      <c r="D28" s="2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44" t="s">
        <v>47</v>
      </c>
      <c r="C29" s="232">
        <f>D27-C27</f>
        <v>2334.1299999999828</v>
      </c>
      <c r="D29" s="24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7"/>
      <c r="C31" s="9"/>
      <c r="D31" s="1"/>
      <c r="E31" s="1"/>
      <c r="F31" s="2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9"/>
      <c r="C32" s="9"/>
      <c r="D32" s="1"/>
      <c r="E32" s="1"/>
      <c r="F32" s="2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1"/>
      <c r="C33" s="13"/>
      <c r="D33" s="14"/>
      <c r="E33" s="1"/>
      <c r="F33" s="2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5"/>
      <c r="C34" s="16"/>
      <c r="D34" s="16"/>
      <c r="E34" s="1"/>
      <c r="F34" s="2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7"/>
      <c r="C35" s="18"/>
      <c r="D35" s="19"/>
      <c r="E35" s="1"/>
      <c r="F35" s="2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5"/>
      <c r="C36" s="18"/>
      <c r="D36" s="19"/>
      <c r="E36" s="1"/>
      <c r="F36" s="2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5"/>
      <c r="C37" s="20"/>
      <c r="D37" s="21"/>
      <c r="E37" s="1"/>
      <c r="F37" s="2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5"/>
      <c r="C38" s="18"/>
      <c r="D38" s="21"/>
      <c r="E38" s="1"/>
      <c r="F38" s="2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5"/>
      <c r="C39" s="18"/>
      <c r="D39" s="21"/>
      <c r="E39" s="1"/>
      <c r="F39" s="2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5"/>
      <c r="C40" s="20"/>
      <c r="D40" s="21"/>
      <c r="E40" s="1"/>
      <c r="F40" s="2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5"/>
      <c r="C41" s="18"/>
      <c r="D41" s="21"/>
      <c r="E41" s="1"/>
      <c r="F41" s="2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5"/>
      <c r="C42" s="20"/>
      <c r="D42" s="21"/>
      <c r="E42" s="1"/>
      <c r="F42" s="2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5"/>
      <c r="C43" s="18"/>
      <c r="D43" s="21"/>
      <c r="E43" s="1"/>
      <c r="F43" s="2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22"/>
      <c r="C44" s="23"/>
      <c r="D44" s="24"/>
      <c r="E44" s="1"/>
      <c r="F44" s="2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5"/>
      <c r="C45" s="18"/>
      <c r="D45" s="21"/>
      <c r="E45" s="1"/>
      <c r="F45" s="2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7"/>
      <c r="C46" s="18"/>
      <c r="D46" s="21"/>
      <c r="E46" s="1"/>
      <c r="F46" s="2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5"/>
      <c r="C47" s="18"/>
      <c r="D47" s="21"/>
      <c r="E47" s="1"/>
      <c r="F47" s="2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5"/>
      <c r="C48" s="18"/>
      <c r="D48" s="21"/>
      <c r="E48" s="1"/>
      <c r="F48" s="2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5"/>
      <c r="C49" s="18"/>
      <c r="D49" s="21"/>
      <c r="E49" s="1"/>
      <c r="F49" s="2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5"/>
      <c r="C50" s="18"/>
      <c r="D50" s="21"/>
      <c r="E50" s="1"/>
      <c r="F50" s="2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5"/>
      <c r="C51" s="18"/>
      <c r="D51" s="21"/>
      <c r="E51" s="1"/>
      <c r="F51" s="2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5"/>
      <c r="C52" s="18"/>
      <c r="D52" s="21"/>
      <c r="E52" s="1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1"/>
      <c r="C53" s="25"/>
      <c r="D53" s="26"/>
      <c r="E53" s="1"/>
      <c r="F53" s="2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21"/>
      <c r="E54" s="1"/>
      <c r="F54" s="2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5"/>
      <c r="C55" s="18"/>
      <c r="D55" s="21"/>
      <c r="E55" s="1"/>
      <c r="F55" s="2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2"/>
      <c r="C56" s="23"/>
      <c r="D56" s="27"/>
      <c r="E56" s="1"/>
      <c r="F56" s="2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8"/>
  <sheetViews>
    <sheetView topLeftCell="A226" workbookViewId="0">
      <selection activeCell="F118" sqref="F118"/>
    </sheetView>
  </sheetViews>
  <sheetFormatPr baseColWidth="10" defaultColWidth="15.140625" defaultRowHeight="15" customHeight="1" x14ac:dyDescent="0"/>
  <cols>
    <col min="1" max="1" width="3.42578125" customWidth="1"/>
    <col min="2" max="2" width="6.28515625" customWidth="1"/>
    <col min="3" max="3" width="11.42578125" customWidth="1"/>
    <col min="4" max="4" width="11.85546875" customWidth="1"/>
    <col min="5" max="5" width="8.5703125" hidden="1" customWidth="1"/>
    <col min="6" max="6" width="14.42578125" customWidth="1"/>
    <col min="7" max="7" width="53" customWidth="1"/>
    <col min="8" max="8" width="8.42578125" customWidth="1"/>
    <col min="9" max="9" width="11.85546875" customWidth="1"/>
    <col min="10" max="10" width="11.42578125" customWidth="1"/>
    <col min="11" max="11" width="11" customWidth="1"/>
    <col min="12" max="26" width="9.85546875" customWidth="1"/>
  </cols>
  <sheetData>
    <row r="1" spans="1:26" ht="12.75" customHeight="1">
      <c r="A1" s="31"/>
      <c r="B1" s="32"/>
      <c r="C1" s="31"/>
      <c r="D1" s="31"/>
      <c r="E1" s="31"/>
      <c r="F1" s="32"/>
      <c r="G1" s="31"/>
      <c r="H1" s="32"/>
      <c r="I1" s="32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2.75" customHeight="1">
      <c r="A2" s="31"/>
      <c r="B2" s="32"/>
      <c r="C2" s="31"/>
      <c r="D2" s="33" t="s">
        <v>84</v>
      </c>
      <c r="E2" s="34"/>
      <c r="F2" s="33"/>
      <c r="G2" s="33" t="s">
        <v>85</v>
      </c>
      <c r="H2" s="33" t="s">
        <v>86</v>
      </c>
      <c r="I2" s="33" t="s">
        <v>87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2.75" customHeight="1">
      <c r="A3" s="32"/>
      <c r="B3" s="35" t="s">
        <v>88</v>
      </c>
      <c r="C3" s="36" t="s">
        <v>89</v>
      </c>
      <c r="D3" s="36" t="s">
        <v>90</v>
      </c>
      <c r="E3" s="36" t="s">
        <v>91</v>
      </c>
      <c r="F3" s="36" t="s">
        <v>92</v>
      </c>
      <c r="G3" s="36" t="s">
        <v>93</v>
      </c>
      <c r="H3" s="36" t="s">
        <v>94</v>
      </c>
      <c r="I3" s="36" t="s">
        <v>95</v>
      </c>
      <c r="J3" s="32" t="s">
        <v>96</v>
      </c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.75" customHeight="1">
      <c r="A4" s="31"/>
      <c r="B4" s="37">
        <v>1</v>
      </c>
      <c r="C4" s="38">
        <v>9728.8700000000008</v>
      </c>
      <c r="D4" s="38"/>
      <c r="E4" s="37"/>
      <c r="F4" s="37"/>
      <c r="G4" s="37" t="s">
        <v>82</v>
      </c>
      <c r="H4" s="37">
        <v>1020</v>
      </c>
      <c r="I4" s="37">
        <v>8100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2.75" customHeight="1">
      <c r="A5" s="39"/>
      <c r="B5" s="37">
        <v>2</v>
      </c>
      <c r="C5" s="38"/>
      <c r="D5" s="38"/>
      <c r="E5" s="37"/>
      <c r="F5" s="37"/>
      <c r="G5" s="37" t="s">
        <v>97</v>
      </c>
      <c r="H5" s="37">
        <v>8100</v>
      </c>
      <c r="I5" s="37">
        <v>2003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2.75" customHeight="1">
      <c r="A6" s="31"/>
      <c r="B6" s="37">
        <v>3</v>
      </c>
      <c r="C6" s="38">
        <v>0</v>
      </c>
      <c r="D6" s="38">
        <v>0</v>
      </c>
      <c r="E6" s="37"/>
      <c r="F6" s="37"/>
      <c r="G6" s="37" t="s">
        <v>53</v>
      </c>
      <c r="H6" s="37">
        <v>2300</v>
      </c>
      <c r="I6" s="37">
        <v>2300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2.75" customHeight="1">
      <c r="A7" s="40"/>
      <c r="B7" s="37">
        <v>4</v>
      </c>
      <c r="C7" s="40">
        <v>9728.8700000000008</v>
      </c>
      <c r="D7" s="38"/>
      <c r="E7" s="37"/>
      <c r="F7" s="37"/>
      <c r="G7" s="37" t="s">
        <v>98</v>
      </c>
      <c r="H7" s="37">
        <v>8100</v>
      </c>
      <c r="I7" s="37">
        <v>2600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2.75" customHeight="1">
      <c r="A8" s="31"/>
      <c r="B8" s="37">
        <v>5</v>
      </c>
      <c r="C8" s="31"/>
      <c r="D8" s="38"/>
      <c r="E8" s="37"/>
      <c r="F8" s="37"/>
      <c r="G8" s="37" t="s">
        <v>99</v>
      </c>
      <c r="H8" s="37">
        <v>8100</v>
      </c>
      <c r="I8" s="37">
        <v>2900</v>
      </c>
      <c r="J8" s="31">
        <v>9728.8700000000008</v>
      </c>
      <c r="K8" s="28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2.75" customHeight="1">
      <c r="A9" s="143"/>
      <c r="B9" s="144">
        <v>6</v>
      </c>
      <c r="C9" s="145"/>
      <c r="D9" s="145">
        <v>18.5</v>
      </c>
      <c r="E9" s="144"/>
      <c r="F9" s="146">
        <v>42655</v>
      </c>
      <c r="G9" s="147" t="s">
        <v>183</v>
      </c>
      <c r="H9" s="144">
        <v>1020</v>
      </c>
      <c r="I9" s="144">
        <v>4000</v>
      </c>
      <c r="J9" s="143">
        <f t="shared" ref="J9:J10" si="0">J8+C9-D9</f>
        <v>9710.3700000000008</v>
      </c>
      <c r="K9" s="28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161" customFormat="1" ht="12.75" customHeight="1">
      <c r="A10" s="155"/>
      <c r="B10" s="156">
        <v>7</v>
      </c>
      <c r="C10" s="157">
        <v>4430</v>
      </c>
      <c r="D10" s="157"/>
      <c r="E10" s="156"/>
      <c r="F10" s="158">
        <v>42656</v>
      </c>
      <c r="G10" s="159" t="s">
        <v>142</v>
      </c>
      <c r="H10" s="156">
        <v>1020</v>
      </c>
      <c r="I10" s="156">
        <v>4020</v>
      </c>
      <c r="J10" s="155">
        <f t="shared" si="0"/>
        <v>14140.37</v>
      </c>
      <c r="K10" s="160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</row>
    <row r="11" spans="1:26" s="161" customFormat="1" ht="12.75" customHeight="1">
      <c r="A11" s="155"/>
      <c r="B11" s="156">
        <v>8</v>
      </c>
      <c r="C11" s="157">
        <v>765</v>
      </c>
      <c r="D11" s="157"/>
      <c r="E11" s="155"/>
      <c r="F11" s="162">
        <v>42656</v>
      </c>
      <c r="G11" s="159" t="s">
        <v>184</v>
      </c>
      <c r="H11" s="156">
        <v>1020</v>
      </c>
      <c r="I11" s="156">
        <v>4100</v>
      </c>
      <c r="J11" s="155">
        <f>J10+C11-D11</f>
        <v>14905.37</v>
      </c>
      <c r="K11" s="160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</row>
    <row r="12" spans="1:26" s="154" customFormat="1" ht="12.75" customHeight="1">
      <c r="A12" s="148"/>
      <c r="B12" s="149">
        <v>9</v>
      </c>
      <c r="C12" s="150">
        <v>116.9</v>
      </c>
      <c r="D12" s="150"/>
      <c r="E12" s="149"/>
      <c r="F12" s="151">
        <v>42656</v>
      </c>
      <c r="G12" s="152" t="s">
        <v>185</v>
      </c>
      <c r="H12" s="149">
        <v>1020</v>
      </c>
      <c r="I12" s="149">
        <v>4100</v>
      </c>
      <c r="J12" s="148">
        <f t="shared" ref="J12:J78" si="1">J11+C12-D12</f>
        <v>15022.27</v>
      </c>
      <c r="K12" s="153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12.75" customHeight="1">
      <c r="A13" s="135"/>
      <c r="B13" s="97">
        <v>10</v>
      </c>
      <c r="C13" s="136"/>
      <c r="D13" s="135">
        <v>379.15</v>
      </c>
      <c r="E13" s="135"/>
      <c r="F13" s="139">
        <v>42657</v>
      </c>
      <c r="G13" s="135" t="s">
        <v>186</v>
      </c>
      <c r="H13" s="97">
        <v>1020</v>
      </c>
      <c r="I13" s="97">
        <v>4021</v>
      </c>
      <c r="J13" s="135">
        <f t="shared" si="1"/>
        <v>14643.12</v>
      </c>
      <c r="K13" s="28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216" customFormat="1" ht="12.75" customHeight="1">
      <c r="A14" s="210"/>
      <c r="B14" s="211">
        <v>11</v>
      </c>
      <c r="C14" s="212"/>
      <c r="D14" s="210">
        <v>9.85</v>
      </c>
      <c r="E14" s="210"/>
      <c r="F14" s="217">
        <v>42657</v>
      </c>
      <c r="G14" s="210" t="s">
        <v>320</v>
      </c>
      <c r="H14" s="211">
        <v>1020</v>
      </c>
      <c r="I14" s="211">
        <v>4021</v>
      </c>
      <c r="J14" s="210">
        <f t="shared" si="1"/>
        <v>14633.27</v>
      </c>
      <c r="K14" s="215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12.75" customHeight="1">
      <c r="A15" s="135"/>
      <c r="B15" s="97">
        <v>12</v>
      </c>
      <c r="C15" s="136"/>
      <c r="D15" s="135">
        <v>645.6</v>
      </c>
      <c r="E15" s="135"/>
      <c r="F15" s="139">
        <v>42657</v>
      </c>
      <c r="G15" s="135" t="s">
        <v>186</v>
      </c>
      <c r="H15" s="97">
        <v>1020</v>
      </c>
      <c r="I15" s="97">
        <v>4070</v>
      </c>
      <c r="J15" s="135">
        <f t="shared" si="1"/>
        <v>13987.67</v>
      </c>
      <c r="K15" s="28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s="161" customFormat="1" ht="12.75" customHeight="1">
      <c r="A16" s="155"/>
      <c r="B16" s="156">
        <v>13</v>
      </c>
      <c r="C16" s="157"/>
      <c r="D16" s="155">
        <v>300</v>
      </c>
      <c r="E16" s="155"/>
      <c r="F16" s="158">
        <v>42660</v>
      </c>
      <c r="G16" s="155" t="s">
        <v>187</v>
      </c>
      <c r="H16" s="156">
        <v>1020</v>
      </c>
      <c r="I16" s="156">
        <v>4070</v>
      </c>
      <c r="J16" s="155">
        <f t="shared" si="1"/>
        <v>13687.67</v>
      </c>
      <c r="K16" s="160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spans="1:26" s="231" customFormat="1" ht="12.75" customHeight="1">
      <c r="A17" s="226"/>
      <c r="B17" s="227">
        <v>14</v>
      </c>
      <c r="C17" s="228"/>
      <c r="D17" s="226">
        <v>15.33</v>
      </c>
      <c r="E17" s="226"/>
      <c r="F17" s="229">
        <v>42667</v>
      </c>
      <c r="G17" s="226" t="s">
        <v>312</v>
      </c>
      <c r="H17" s="227">
        <v>1020</v>
      </c>
      <c r="I17" s="227">
        <v>4000</v>
      </c>
      <c r="J17" s="226">
        <f t="shared" si="1"/>
        <v>13672.34</v>
      </c>
      <c r="K17" s="230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</row>
    <row r="18" spans="1:26" s="209" customFormat="1" ht="12.75" customHeight="1">
      <c r="A18" s="203"/>
      <c r="B18" s="204">
        <v>15</v>
      </c>
      <c r="C18" s="205"/>
      <c r="D18" s="203">
        <v>51.95</v>
      </c>
      <c r="E18" s="203"/>
      <c r="F18" s="206">
        <v>42669</v>
      </c>
      <c r="G18" s="203" t="s">
        <v>268</v>
      </c>
      <c r="H18" s="204">
        <v>1020</v>
      </c>
      <c r="I18" s="204">
        <v>4001</v>
      </c>
      <c r="J18" s="203">
        <f t="shared" si="1"/>
        <v>13620.39</v>
      </c>
      <c r="K18" s="208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s="216" customFormat="1" ht="12.75" customHeight="1">
      <c r="A19" s="210"/>
      <c r="B19" s="211">
        <v>16</v>
      </c>
      <c r="C19" s="212"/>
      <c r="D19" s="210">
        <v>6.35</v>
      </c>
      <c r="E19" s="210"/>
      <c r="F19" s="217">
        <v>42671</v>
      </c>
      <c r="G19" s="210" t="s">
        <v>321</v>
      </c>
      <c r="H19" s="211">
        <v>1020</v>
      </c>
      <c r="I19" s="211">
        <v>4730</v>
      </c>
      <c r="J19" s="210">
        <f t="shared" si="1"/>
        <v>13614.039999999999</v>
      </c>
      <c r="K19" s="215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</row>
    <row r="20" spans="1:26" s="168" customFormat="1" ht="12.75" customHeight="1">
      <c r="A20" s="163"/>
      <c r="B20" s="164">
        <v>17</v>
      </c>
      <c r="C20" s="165"/>
      <c r="D20" s="163">
        <v>1471.75</v>
      </c>
      <c r="E20" s="163"/>
      <c r="F20" s="166">
        <v>42671</v>
      </c>
      <c r="G20" s="163" t="s">
        <v>188</v>
      </c>
      <c r="H20" s="164">
        <v>1020</v>
      </c>
      <c r="I20" s="164">
        <v>4730</v>
      </c>
      <c r="J20" s="163">
        <f t="shared" si="1"/>
        <v>12142.289999999999</v>
      </c>
      <c r="K20" s="167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spans="1:26" ht="12.75" customHeight="1">
      <c r="A21" s="135"/>
      <c r="B21" s="97">
        <v>18</v>
      </c>
      <c r="C21" s="136"/>
      <c r="D21" s="135">
        <v>8.25</v>
      </c>
      <c r="E21" s="135"/>
      <c r="F21" s="139">
        <v>42674</v>
      </c>
      <c r="G21" s="135" t="s">
        <v>189</v>
      </c>
      <c r="H21" s="97">
        <v>4020</v>
      </c>
      <c r="I21" s="97">
        <v>1020</v>
      </c>
      <c r="J21" s="135">
        <f t="shared" si="1"/>
        <v>12134.039999999999</v>
      </c>
      <c r="K21" s="28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2.75" customHeight="1">
      <c r="A22" s="135"/>
      <c r="B22" s="97">
        <v>19</v>
      </c>
      <c r="C22" s="136"/>
      <c r="D22" s="135">
        <v>12</v>
      </c>
      <c r="E22" s="135"/>
      <c r="F22" s="139">
        <v>42674</v>
      </c>
      <c r="G22" s="135" t="s">
        <v>190</v>
      </c>
      <c r="H22" s="97">
        <v>4000</v>
      </c>
      <c r="I22" s="97">
        <v>1020</v>
      </c>
      <c r="J22" s="135">
        <f t="shared" si="1"/>
        <v>12122.039999999999</v>
      </c>
      <c r="K22" s="28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2.75" customHeight="1">
      <c r="A23" s="135"/>
      <c r="B23" s="97">
        <v>20</v>
      </c>
      <c r="C23" s="136"/>
      <c r="D23" s="135">
        <v>2</v>
      </c>
      <c r="E23" s="135"/>
      <c r="F23" s="139">
        <v>42674</v>
      </c>
      <c r="G23" s="135" t="s">
        <v>191</v>
      </c>
      <c r="H23" s="97">
        <v>4000</v>
      </c>
      <c r="I23" s="97">
        <v>1020</v>
      </c>
      <c r="J23" s="135">
        <f t="shared" si="1"/>
        <v>12120.039999999999</v>
      </c>
      <c r="K23" s="28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s="209" customFormat="1" ht="12.75" customHeight="1">
      <c r="A24" s="203"/>
      <c r="B24" s="204">
        <v>21</v>
      </c>
      <c r="C24" s="205"/>
      <c r="D24" s="205">
        <v>190.5</v>
      </c>
      <c r="E24" s="204"/>
      <c r="F24" s="206">
        <v>42676</v>
      </c>
      <c r="G24" s="203" t="s">
        <v>267</v>
      </c>
      <c r="H24" s="204">
        <v>4040</v>
      </c>
      <c r="I24" s="204">
        <v>1020</v>
      </c>
      <c r="J24" s="203">
        <f t="shared" si="1"/>
        <v>11929.539999999999</v>
      </c>
      <c r="K24" s="208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s="182" customFormat="1" ht="12.75" customHeight="1">
      <c r="A25" s="176"/>
      <c r="B25" s="177">
        <v>22</v>
      </c>
      <c r="C25" s="178"/>
      <c r="D25" s="178">
        <v>131.4</v>
      </c>
      <c r="E25" s="177"/>
      <c r="F25" s="180">
        <v>42676</v>
      </c>
      <c r="G25" s="176" t="s">
        <v>192</v>
      </c>
      <c r="H25" s="177">
        <v>1020</v>
      </c>
      <c r="I25" s="177">
        <v>4070</v>
      </c>
      <c r="J25" s="176">
        <f t="shared" si="1"/>
        <v>11798.14</v>
      </c>
      <c r="K25" s="181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s="161" customFormat="1" ht="12.75" customHeight="1">
      <c r="A26" s="155"/>
      <c r="B26" s="156">
        <v>23</v>
      </c>
      <c r="C26" s="157"/>
      <c r="D26" s="157">
        <v>190.6</v>
      </c>
      <c r="E26" s="156"/>
      <c r="F26" s="158">
        <v>42676</v>
      </c>
      <c r="G26" s="155" t="s">
        <v>193</v>
      </c>
      <c r="H26" s="156">
        <v>1020</v>
      </c>
      <c r="I26" s="156">
        <v>4065</v>
      </c>
      <c r="J26" s="155">
        <f t="shared" si="1"/>
        <v>11607.539999999999</v>
      </c>
      <c r="K26" s="160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</row>
    <row r="27" spans="1:26" s="182" customFormat="1" ht="12.75" customHeight="1">
      <c r="A27" s="176"/>
      <c r="B27" s="177">
        <v>24</v>
      </c>
      <c r="C27" s="178"/>
      <c r="D27" s="178">
        <v>24.4</v>
      </c>
      <c r="E27" s="177"/>
      <c r="F27" s="180">
        <v>42676</v>
      </c>
      <c r="G27" s="184" t="s">
        <v>194</v>
      </c>
      <c r="H27" s="177">
        <v>1020</v>
      </c>
      <c r="I27" s="177">
        <v>4201</v>
      </c>
      <c r="J27" s="176">
        <f t="shared" si="1"/>
        <v>11583.14</v>
      </c>
      <c r="K27" s="181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s="182" customFormat="1" ht="12.75" customHeight="1">
      <c r="A28" s="176"/>
      <c r="B28" s="177">
        <v>25</v>
      </c>
      <c r="C28" s="178"/>
      <c r="D28" s="178">
        <v>18.5</v>
      </c>
      <c r="E28" s="177"/>
      <c r="F28" s="180">
        <v>42676</v>
      </c>
      <c r="G28" s="184" t="s">
        <v>194</v>
      </c>
      <c r="H28" s="177">
        <v>1020</v>
      </c>
      <c r="I28" s="177">
        <v>4201</v>
      </c>
      <c r="J28" s="176">
        <f t="shared" si="1"/>
        <v>11564.64</v>
      </c>
      <c r="K28" s="181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s="194" customFormat="1" ht="12.75" customHeight="1">
      <c r="A29" s="188"/>
      <c r="B29" s="189">
        <v>26</v>
      </c>
      <c r="C29" s="190"/>
      <c r="D29" s="190">
        <v>76.5</v>
      </c>
      <c r="E29" s="189"/>
      <c r="F29" s="191">
        <v>42681</v>
      </c>
      <c r="G29" s="192" t="s">
        <v>195</v>
      </c>
      <c r="H29" s="189">
        <v>1020</v>
      </c>
      <c r="I29" s="189">
        <v>4021</v>
      </c>
      <c r="J29" s="188">
        <f t="shared" si="1"/>
        <v>11488.14</v>
      </c>
      <c r="K29" s="193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</row>
    <row r="30" spans="1:26" ht="12.75" customHeight="1">
      <c r="A30" s="135"/>
      <c r="B30" s="97">
        <v>27</v>
      </c>
      <c r="C30" s="136">
        <v>57</v>
      </c>
      <c r="D30" s="136"/>
      <c r="E30" s="97"/>
      <c r="F30" s="139">
        <v>42681</v>
      </c>
      <c r="G30" s="98" t="s">
        <v>196</v>
      </c>
      <c r="H30" s="97">
        <v>1020</v>
      </c>
      <c r="I30" s="97">
        <v>4021</v>
      </c>
      <c r="J30" s="135">
        <f t="shared" si="1"/>
        <v>11545.14</v>
      </c>
      <c r="K30" s="28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2.75" customHeight="1">
      <c r="A31" s="135"/>
      <c r="B31" s="97">
        <v>28</v>
      </c>
      <c r="C31" s="136">
        <v>134.5</v>
      </c>
      <c r="D31" s="136"/>
      <c r="E31" s="97"/>
      <c r="F31" s="139">
        <v>42681</v>
      </c>
      <c r="G31" s="98" t="s">
        <v>197</v>
      </c>
      <c r="H31" s="97">
        <v>1020</v>
      </c>
      <c r="I31" s="97">
        <v>4000</v>
      </c>
      <c r="J31" s="135">
        <f t="shared" si="1"/>
        <v>11679.64</v>
      </c>
      <c r="K31" s="2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s="161" customFormat="1" ht="12.75" customHeight="1">
      <c r="A32" s="155"/>
      <c r="B32" s="156">
        <v>29</v>
      </c>
      <c r="C32" s="157"/>
      <c r="D32" s="157">
        <v>425</v>
      </c>
      <c r="E32" s="156"/>
      <c r="F32" s="158">
        <v>42688</v>
      </c>
      <c r="G32" s="159" t="s">
        <v>198</v>
      </c>
      <c r="H32" s="156">
        <v>1020</v>
      </c>
      <c r="I32" s="156">
        <v>4700</v>
      </c>
      <c r="J32" s="155">
        <f t="shared" si="1"/>
        <v>11254.64</v>
      </c>
      <c r="K32" s="160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6" ht="12.75" customHeight="1">
      <c r="A33" s="135"/>
      <c r="B33" s="97">
        <v>30</v>
      </c>
      <c r="C33" s="136">
        <v>3508.72</v>
      </c>
      <c r="D33" s="136"/>
      <c r="E33" s="97"/>
      <c r="F33" s="139">
        <v>42690</v>
      </c>
      <c r="G33" s="98" t="s">
        <v>199</v>
      </c>
      <c r="H33" s="97">
        <v>1020</v>
      </c>
      <c r="I33" s="97">
        <v>4041</v>
      </c>
      <c r="J33" s="135">
        <f t="shared" si="1"/>
        <v>14763.359999999999</v>
      </c>
      <c r="K33" s="28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34" customFormat="1" ht="12.75" customHeight="1">
      <c r="A34" s="329"/>
      <c r="B34" s="330">
        <v>31</v>
      </c>
      <c r="C34" s="331"/>
      <c r="D34" s="331">
        <v>155.85</v>
      </c>
      <c r="E34" s="330"/>
      <c r="F34" s="332">
        <v>42692</v>
      </c>
      <c r="G34" s="342" t="s">
        <v>200</v>
      </c>
      <c r="H34" s="330">
        <v>1020</v>
      </c>
      <c r="I34" s="330">
        <v>4000</v>
      </c>
      <c r="J34" s="329">
        <f t="shared" si="1"/>
        <v>14607.509999999998</v>
      </c>
      <c r="K34" s="333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</row>
    <row r="35" spans="1:26" ht="12.75" customHeight="1">
      <c r="A35" s="135"/>
      <c r="B35" s="97">
        <v>32</v>
      </c>
      <c r="C35" s="136"/>
      <c r="D35" s="136">
        <v>9.35</v>
      </c>
      <c r="E35" s="97"/>
      <c r="F35" s="139">
        <v>42696</v>
      </c>
      <c r="G35" s="98" t="s">
        <v>201</v>
      </c>
      <c r="H35" s="97">
        <v>1020</v>
      </c>
      <c r="I35" s="97">
        <v>4000</v>
      </c>
      <c r="J35" s="135">
        <f t="shared" si="1"/>
        <v>14598.159999999998</v>
      </c>
      <c r="K35" s="28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209" customFormat="1" ht="12.75" customHeight="1">
      <c r="A36" s="203"/>
      <c r="B36" s="204">
        <v>33</v>
      </c>
      <c r="C36" s="205"/>
      <c r="D36" s="205">
        <v>940</v>
      </c>
      <c r="E36" s="204"/>
      <c r="F36" s="206">
        <v>42702</v>
      </c>
      <c r="G36" s="207" t="s">
        <v>202</v>
      </c>
      <c r="H36" s="204">
        <v>1020</v>
      </c>
      <c r="I36" s="204">
        <v>4072</v>
      </c>
      <c r="J36" s="203">
        <f t="shared" si="1"/>
        <v>13658.159999999998</v>
      </c>
      <c r="K36" s="208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</row>
    <row r="37" spans="1:26" s="201" customFormat="1" ht="12.75" customHeight="1">
      <c r="A37" s="195"/>
      <c r="B37" s="196">
        <v>34</v>
      </c>
      <c r="C37" s="197"/>
      <c r="D37" s="197">
        <v>700</v>
      </c>
      <c r="E37" s="196"/>
      <c r="F37" s="202">
        <v>42703</v>
      </c>
      <c r="G37" s="199" t="s">
        <v>203</v>
      </c>
      <c r="H37" s="196">
        <v>4070</v>
      </c>
      <c r="I37" s="196">
        <v>1020</v>
      </c>
      <c r="J37" s="195">
        <f t="shared" si="1"/>
        <v>12958.159999999998</v>
      </c>
      <c r="K37" s="200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ht="12.75" customHeight="1">
      <c r="A38" s="135"/>
      <c r="B38" s="97">
        <v>35</v>
      </c>
      <c r="C38" s="136"/>
      <c r="D38" s="136">
        <v>164.95</v>
      </c>
      <c r="E38" s="97"/>
      <c r="F38" s="139">
        <v>42704</v>
      </c>
      <c r="G38" s="98" t="s">
        <v>204</v>
      </c>
      <c r="H38" s="97">
        <v>1020</v>
      </c>
      <c r="I38" s="97">
        <v>4100</v>
      </c>
      <c r="J38" s="135">
        <f t="shared" si="1"/>
        <v>12793.209999999997</v>
      </c>
      <c r="K38" s="28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2.75" customHeight="1">
      <c r="A39" s="135"/>
      <c r="B39" s="97">
        <v>36</v>
      </c>
      <c r="C39" s="136"/>
      <c r="D39" s="136">
        <v>66.900000000000006</v>
      </c>
      <c r="E39" s="97"/>
      <c r="F39" s="139">
        <v>42704</v>
      </c>
      <c r="G39" s="98" t="s">
        <v>166</v>
      </c>
      <c r="H39" s="97">
        <v>1020</v>
      </c>
      <c r="I39" s="97">
        <v>4021</v>
      </c>
      <c r="J39" s="135">
        <f t="shared" si="1"/>
        <v>12726.309999999998</v>
      </c>
      <c r="K39" s="28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2.75" customHeight="1">
      <c r="A40" s="135"/>
      <c r="B40" s="97">
        <v>37</v>
      </c>
      <c r="C40" s="136"/>
      <c r="D40" s="136">
        <v>10.94</v>
      </c>
      <c r="E40" s="97"/>
      <c r="F40" s="139">
        <v>42705</v>
      </c>
      <c r="G40" s="98" t="s">
        <v>205</v>
      </c>
      <c r="H40" s="97">
        <v>1020</v>
      </c>
      <c r="I40" s="97">
        <v>4042</v>
      </c>
      <c r="J40" s="135">
        <f t="shared" si="1"/>
        <v>12715.369999999997</v>
      </c>
      <c r="K40" s="28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2.75" customHeight="1">
      <c r="A41" s="135"/>
      <c r="B41" s="97">
        <v>38</v>
      </c>
      <c r="C41" s="136">
        <v>375.9</v>
      </c>
      <c r="D41" s="136"/>
      <c r="E41" s="97"/>
      <c r="F41" s="139">
        <v>42705</v>
      </c>
      <c r="G41" s="98" t="s">
        <v>206</v>
      </c>
      <c r="H41" s="97">
        <v>1020</v>
      </c>
      <c r="I41" s="97">
        <v>4043</v>
      </c>
      <c r="J41" s="135">
        <f t="shared" si="1"/>
        <v>13091.269999999997</v>
      </c>
      <c r="K41" s="28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161" customFormat="1" ht="12.75" customHeight="1">
      <c r="A42" s="155"/>
      <c r="B42" s="156">
        <v>39</v>
      </c>
      <c r="C42" s="157">
        <v>157</v>
      </c>
      <c r="D42" s="157"/>
      <c r="E42" s="156"/>
      <c r="F42" s="158">
        <v>42705</v>
      </c>
      <c r="G42" s="159" t="s">
        <v>207</v>
      </c>
      <c r="H42" s="156">
        <v>4701</v>
      </c>
      <c r="I42" s="156">
        <v>1020</v>
      </c>
      <c r="J42" s="155">
        <f t="shared" si="1"/>
        <v>13248.269999999997</v>
      </c>
      <c r="K42" s="160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</row>
    <row r="43" spans="1:26" s="161" customFormat="1" ht="12.75" customHeight="1">
      <c r="A43" s="155"/>
      <c r="B43" s="156">
        <v>40</v>
      </c>
      <c r="C43" s="157">
        <v>719</v>
      </c>
      <c r="D43" s="157"/>
      <c r="E43" s="156"/>
      <c r="F43" s="158">
        <v>42705</v>
      </c>
      <c r="G43" s="159" t="s">
        <v>261</v>
      </c>
      <c r="H43" s="156">
        <v>1020</v>
      </c>
      <c r="I43" s="156">
        <v>4200</v>
      </c>
      <c r="J43" s="155">
        <f>J42+C43-D43</f>
        <v>13967.269999999997</v>
      </c>
      <c r="K43" s="160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</row>
    <row r="44" spans="1:26" ht="12.75" customHeight="1">
      <c r="A44" s="135"/>
      <c r="B44" s="97">
        <v>41</v>
      </c>
      <c r="C44" s="136">
        <v>25</v>
      </c>
      <c r="D44" s="136"/>
      <c r="E44" s="97"/>
      <c r="F44" s="139">
        <v>42710</v>
      </c>
      <c r="G44" s="98" t="s">
        <v>208</v>
      </c>
      <c r="H44" s="97">
        <v>1020</v>
      </c>
      <c r="I44" s="97">
        <v>4070</v>
      </c>
      <c r="J44" s="135">
        <f t="shared" si="1"/>
        <v>13992.269999999997</v>
      </c>
      <c r="K44" s="28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201" customFormat="1" ht="12.75" customHeight="1">
      <c r="A45" s="195"/>
      <c r="B45" s="196">
        <v>42</v>
      </c>
      <c r="C45" s="197"/>
      <c r="D45" s="197">
        <v>30.75</v>
      </c>
      <c r="E45" s="196"/>
      <c r="F45" s="198">
        <v>42710</v>
      </c>
      <c r="G45" s="199" t="s">
        <v>352</v>
      </c>
      <c r="H45" s="196">
        <v>1020</v>
      </c>
      <c r="I45" s="196">
        <v>4050</v>
      </c>
      <c r="J45" s="195">
        <f>J44+C45-D45</f>
        <v>13961.519999999997</v>
      </c>
      <c r="K45" s="200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</row>
    <row r="46" spans="1:26" s="216" customFormat="1" ht="12.75" customHeight="1">
      <c r="A46" s="210"/>
      <c r="B46" s="211">
        <v>43</v>
      </c>
      <c r="C46" s="212"/>
      <c r="D46" s="212">
        <v>52.45</v>
      </c>
      <c r="E46" s="211"/>
      <c r="F46" s="213">
        <v>42710</v>
      </c>
      <c r="G46" s="214" t="s">
        <v>353</v>
      </c>
      <c r="H46" s="211">
        <v>1020</v>
      </c>
      <c r="I46" s="211">
        <v>4050</v>
      </c>
      <c r="J46" s="210">
        <f t="shared" si="1"/>
        <v>13909.069999999996</v>
      </c>
      <c r="K46" s="215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</row>
    <row r="47" spans="1:26" ht="12.75" customHeight="1">
      <c r="A47" s="135"/>
      <c r="B47" s="97">
        <v>44</v>
      </c>
      <c r="C47" s="136"/>
      <c r="D47" s="136">
        <v>105.5</v>
      </c>
      <c r="E47" s="97"/>
      <c r="F47" s="140">
        <v>42710</v>
      </c>
      <c r="G47" s="98" t="s">
        <v>209</v>
      </c>
      <c r="H47" s="97">
        <v>1020</v>
      </c>
      <c r="I47" s="97">
        <v>4070</v>
      </c>
      <c r="J47" s="135">
        <f t="shared" si="1"/>
        <v>13803.569999999996</v>
      </c>
      <c r="K47" s="28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75" customHeight="1">
      <c r="A48" s="135"/>
      <c r="B48" s="97">
        <v>45</v>
      </c>
      <c r="C48" s="136"/>
      <c r="D48" s="136">
        <v>26.9</v>
      </c>
      <c r="E48" s="97"/>
      <c r="F48" s="140">
        <v>42710</v>
      </c>
      <c r="G48" s="98" t="s">
        <v>145</v>
      </c>
      <c r="H48" s="97">
        <v>1020</v>
      </c>
      <c r="I48" s="97">
        <v>4070</v>
      </c>
      <c r="J48" s="135">
        <f t="shared" si="1"/>
        <v>13776.669999999996</v>
      </c>
      <c r="K48" s="28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s="168" customFormat="1" ht="12.75" customHeight="1">
      <c r="A49" s="163"/>
      <c r="B49" s="164">
        <v>46</v>
      </c>
      <c r="C49" s="165"/>
      <c r="D49" s="165">
        <v>150</v>
      </c>
      <c r="E49" s="164"/>
      <c r="F49" s="172">
        <v>42710</v>
      </c>
      <c r="G49" s="171" t="s">
        <v>350</v>
      </c>
      <c r="H49" s="164">
        <v>1020</v>
      </c>
      <c r="I49" s="164">
        <v>4042</v>
      </c>
      <c r="J49" s="163">
        <f t="shared" si="1"/>
        <v>13626.669999999996</v>
      </c>
      <c r="K49" s="167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spans="1:26" s="182" customFormat="1" ht="12.75" customHeight="1">
      <c r="A50" s="176"/>
      <c r="B50" s="177">
        <v>47</v>
      </c>
      <c r="C50" s="178"/>
      <c r="D50" s="178">
        <v>500</v>
      </c>
      <c r="E50" s="177"/>
      <c r="F50" s="185">
        <v>42710</v>
      </c>
      <c r="G50" s="184" t="s">
        <v>144</v>
      </c>
      <c r="H50" s="177">
        <v>1020</v>
      </c>
      <c r="I50" s="177">
        <v>4003</v>
      </c>
      <c r="J50" s="176">
        <f t="shared" si="1"/>
        <v>13126.669999999996</v>
      </c>
      <c r="K50" s="181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s="161" customFormat="1" ht="12.75" customHeight="1">
      <c r="A51" s="155"/>
      <c r="B51" s="156">
        <v>48</v>
      </c>
      <c r="C51" s="157"/>
      <c r="D51" s="157">
        <v>300</v>
      </c>
      <c r="E51" s="156"/>
      <c r="F51" s="169">
        <v>42724</v>
      </c>
      <c r="G51" s="159" t="s">
        <v>313</v>
      </c>
      <c r="H51" s="156">
        <v>1020</v>
      </c>
      <c r="I51" s="156">
        <v>4043</v>
      </c>
      <c r="J51" s="155">
        <f t="shared" si="1"/>
        <v>12826.669999999996</v>
      </c>
      <c r="K51" s="160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</row>
    <row r="52" spans="1:26" s="161" customFormat="1" ht="12.75" customHeight="1">
      <c r="A52" s="155"/>
      <c r="B52" s="156">
        <v>49</v>
      </c>
      <c r="C52" s="157">
        <v>20</v>
      </c>
      <c r="D52" s="157"/>
      <c r="E52" s="156"/>
      <c r="F52" s="169">
        <v>42725</v>
      </c>
      <c r="G52" s="159" t="s">
        <v>210</v>
      </c>
      <c r="H52" s="156">
        <v>1020</v>
      </c>
      <c r="I52" s="156">
        <v>4070</v>
      </c>
      <c r="J52" s="155">
        <f t="shared" si="1"/>
        <v>12846.669999999996</v>
      </c>
      <c r="K52" s="160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spans="1:26" s="154" customFormat="1" ht="12.75" customHeight="1">
      <c r="A53" s="148"/>
      <c r="B53" s="149">
        <v>50</v>
      </c>
      <c r="C53" s="150"/>
      <c r="D53" s="150">
        <v>23.5</v>
      </c>
      <c r="E53" s="149"/>
      <c r="F53" s="170">
        <v>42725</v>
      </c>
      <c r="G53" s="152" t="s">
        <v>211</v>
      </c>
      <c r="H53" s="149">
        <v>1020</v>
      </c>
      <c r="I53" s="149">
        <v>4044</v>
      </c>
      <c r="J53" s="148">
        <f t="shared" si="1"/>
        <v>12823.169999999996</v>
      </c>
      <c r="K53" s="153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</row>
    <row r="54" spans="1:26" s="334" customFormat="1" ht="12.75" customHeight="1">
      <c r="A54" s="329"/>
      <c r="B54" s="330">
        <v>51</v>
      </c>
      <c r="C54" s="331"/>
      <c r="D54" s="331">
        <v>25.8</v>
      </c>
      <c r="E54" s="330"/>
      <c r="F54" s="341">
        <v>42725</v>
      </c>
      <c r="G54" s="342" t="s">
        <v>212</v>
      </c>
      <c r="H54" s="330">
        <v>1020</v>
      </c>
      <c r="I54" s="330">
        <v>4002</v>
      </c>
      <c r="J54" s="329">
        <f t="shared" si="1"/>
        <v>12797.369999999997</v>
      </c>
      <c r="K54" s="333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</row>
    <row r="55" spans="1:26" s="182" customFormat="1" ht="12.75" customHeight="1">
      <c r="A55" s="176"/>
      <c r="B55" s="177">
        <v>52</v>
      </c>
      <c r="C55" s="178"/>
      <c r="D55" s="178">
        <v>65.900000000000006</v>
      </c>
      <c r="E55" s="177"/>
      <c r="F55" s="185">
        <v>42725</v>
      </c>
      <c r="G55" s="184" t="s">
        <v>213</v>
      </c>
      <c r="H55" s="177">
        <v>1020</v>
      </c>
      <c r="I55" s="177">
        <v>4002</v>
      </c>
      <c r="J55" s="176">
        <f t="shared" si="1"/>
        <v>12731.469999999998</v>
      </c>
      <c r="K55" s="181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s="224" customFormat="1" ht="12.75" customHeight="1">
      <c r="A56" s="218"/>
      <c r="B56" s="219">
        <v>53</v>
      </c>
      <c r="C56" s="220"/>
      <c r="D56" s="220">
        <v>148.1</v>
      </c>
      <c r="E56" s="219"/>
      <c r="F56" s="221">
        <v>42725</v>
      </c>
      <c r="G56" s="222" t="s">
        <v>214</v>
      </c>
      <c r="H56" s="219">
        <v>1020</v>
      </c>
      <c r="I56" s="219">
        <v>4070</v>
      </c>
      <c r="J56" s="218">
        <f t="shared" si="1"/>
        <v>12583.369999999997</v>
      </c>
      <c r="K56" s="223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</row>
    <row r="57" spans="1:26" s="182" customFormat="1" ht="12.75" customHeight="1">
      <c r="A57" s="176"/>
      <c r="B57" s="177">
        <v>54</v>
      </c>
      <c r="C57" s="178"/>
      <c r="D57" s="178">
        <v>22.9</v>
      </c>
      <c r="E57" s="177"/>
      <c r="F57" s="185">
        <v>42725</v>
      </c>
      <c r="G57" s="184" t="s">
        <v>215</v>
      </c>
      <c r="H57" s="177">
        <v>1020</v>
      </c>
      <c r="I57" s="177">
        <v>4050</v>
      </c>
      <c r="J57" s="176">
        <f t="shared" si="1"/>
        <v>12560.469999999998</v>
      </c>
      <c r="K57" s="181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s="201" customFormat="1" ht="12.75" customHeight="1">
      <c r="A58" s="195"/>
      <c r="B58" s="196">
        <v>55</v>
      </c>
      <c r="C58" s="197"/>
      <c r="D58" s="197">
        <v>492</v>
      </c>
      <c r="E58" s="196"/>
      <c r="F58" s="198">
        <v>42725</v>
      </c>
      <c r="G58" s="199" t="s">
        <v>216</v>
      </c>
      <c r="H58" s="196">
        <v>1020</v>
      </c>
      <c r="I58" s="196">
        <v>4045</v>
      </c>
      <c r="J58" s="195">
        <f t="shared" si="1"/>
        <v>12068.469999999998</v>
      </c>
      <c r="K58" s="200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</row>
    <row r="59" spans="1:26" s="161" customFormat="1" ht="12.75" customHeight="1">
      <c r="A59" s="155"/>
      <c r="B59" s="156">
        <v>56</v>
      </c>
      <c r="C59" s="157"/>
      <c r="D59" s="157">
        <v>300</v>
      </c>
      <c r="E59" s="156"/>
      <c r="F59" s="169">
        <v>42725</v>
      </c>
      <c r="G59" s="159" t="s">
        <v>217</v>
      </c>
      <c r="H59" s="156">
        <v>1020</v>
      </c>
      <c r="I59" s="156">
        <v>4003</v>
      </c>
      <c r="J59" s="155">
        <f t="shared" si="1"/>
        <v>11768.469999999998</v>
      </c>
      <c r="K59" s="160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</row>
    <row r="60" spans="1:26" s="182" customFormat="1" ht="12.75" customHeight="1">
      <c r="A60" s="176"/>
      <c r="B60" s="177">
        <v>57</v>
      </c>
      <c r="C60" s="187"/>
      <c r="D60" s="178">
        <v>27.9</v>
      </c>
      <c r="E60" s="177"/>
      <c r="F60" s="185">
        <v>42725</v>
      </c>
      <c r="G60" s="184" t="s">
        <v>218</v>
      </c>
      <c r="H60" s="177">
        <v>1020</v>
      </c>
      <c r="I60" s="177">
        <v>4021</v>
      </c>
      <c r="J60" s="176">
        <f t="shared" si="1"/>
        <v>11740.569999999998</v>
      </c>
      <c r="K60" s="181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s="154" customFormat="1" ht="12.75" customHeight="1">
      <c r="A61" s="148"/>
      <c r="B61" s="149">
        <v>58</v>
      </c>
      <c r="C61" s="150"/>
      <c r="D61" s="150">
        <v>157.55000000000001</v>
      </c>
      <c r="E61" s="149"/>
      <c r="F61" s="170">
        <v>42725</v>
      </c>
      <c r="G61" s="152" t="s">
        <v>219</v>
      </c>
      <c r="H61" s="149">
        <v>4070</v>
      </c>
      <c r="I61" s="149">
        <v>1020</v>
      </c>
      <c r="J61" s="148">
        <f t="shared" si="1"/>
        <v>11583.019999999999</v>
      </c>
      <c r="K61" s="153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</row>
    <row r="62" spans="1:26" s="182" customFormat="1" ht="12.75" customHeight="1">
      <c r="A62" s="176"/>
      <c r="B62" s="177">
        <v>59</v>
      </c>
      <c r="C62" s="178"/>
      <c r="D62" s="178">
        <v>19.600000000000001</v>
      </c>
      <c r="E62" s="177"/>
      <c r="F62" s="185">
        <v>42725</v>
      </c>
      <c r="G62" s="184" t="s">
        <v>220</v>
      </c>
      <c r="H62" s="177">
        <v>4050</v>
      </c>
      <c r="I62" s="177">
        <v>1020</v>
      </c>
      <c r="J62" s="176">
        <f t="shared" si="1"/>
        <v>11563.419999999998</v>
      </c>
      <c r="K62" s="181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s="182" customFormat="1" ht="12.75" customHeight="1">
      <c r="A63" s="176"/>
      <c r="B63" s="177">
        <v>60</v>
      </c>
      <c r="C63" s="178"/>
      <c r="D63" s="178">
        <v>45.3</v>
      </c>
      <c r="E63" s="177"/>
      <c r="F63" s="185">
        <v>42725</v>
      </c>
      <c r="G63" s="184" t="s">
        <v>221</v>
      </c>
      <c r="H63" s="177">
        <v>1020</v>
      </c>
      <c r="I63" s="177">
        <v>4002</v>
      </c>
      <c r="J63" s="176">
        <f t="shared" si="1"/>
        <v>11518.119999999999</v>
      </c>
      <c r="K63" s="181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s="201" customFormat="1" ht="12.75" customHeight="1">
      <c r="A64" s="195"/>
      <c r="B64" s="196">
        <v>61</v>
      </c>
      <c r="C64" s="197"/>
      <c r="D64" s="197">
        <v>21.9</v>
      </c>
      <c r="E64" s="195"/>
      <c r="F64" s="198">
        <v>42725</v>
      </c>
      <c r="G64" s="199" t="s">
        <v>222</v>
      </c>
      <c r="H64" s="196">
        <v>1020</v>
      </c>
      <c r="I64" s="196">
        <v>4002</v>
      </c>
      <c r="J64" s="195">
        <f t="shared" si="1"/>
        <v>11496.22</v>
      </c>
      <c r="K64" s="200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</row>
    <row r="65" spans="1:26" s="168" customFormat="1" ht="12.75" customHeight="1">
      <c r="A65" s="163"/>
      <c r="B65" s="164">
        <v>62</v>
      </c>
      <c r="C65" s="165"/>
      <c r="D65" s="165">
        <v>190</v>
      </c>
      <c r="E65" s="163"/>
      <c r="F65" s="172">
        <v>42725</v>
      </c>
      <c r="G65" s="163" t="s">
        <v>351</v>
      </c>
      <c r="H65" s="164">
        <v>1020</v>
      </c>
      <c r="I65" s="164">
        <v>4500</v>
      </c>
      <c r="J65" s="163">
        <f t="shared" si="1"/>
        <v>11306.22</v>
      </c>
      <c r="K65" s="167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</row>
    <row r="66" spans="1:26" s="182" customFormat="1" ht="12.75" customHeight="1">
      <c r="A66" s="176"/>
      <c r="B66" s="177">
        <v>63</v>
      </c>
      <c r="C66" s="178"/>
      <c r="D66" s="178">
        <v>20</v>
      </c>
      <c r="E66" s="177"/>
      <c r="F66" s="185">
        <v>42725</v>
      </c>
      <c r="G66" s="186" t="s">
        <v>223</v>
      </c>
      <c r="H66" s="177">
        <v>1020</v>
      </c>
      <c r="I66" s="177">
        <v>4043</v>
      </c>
      <c r="J66" s="176">
        <f t="shared" si="1"/>
        <v>11286.22</v>
      </c>
      <c r="K66" s="181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s="182" customFormat="1" ht="12.75" customHeight="1">
      <c r="A67" s="176"/>
      <c r="B67" s="177">
        <v>64</v>
      </c>
      <c r="C67" s="178"/>
      <c r="D67" s="178">
        <v>108.6</v>
      </c>
      <c r="E67" s="177"/>
      <c r="F67" s="185">
        <v>42725</v>
      </c>
      <c r="G67" s="184" t="s">
        <v>224</v>
      </c>
      <c r="H67" s="177">
        <v>1020</v>
      </c>
      <c r="I67" s="177">
        <v>4066</v>
      </c>
      <c r="J67" s="176">
        <f t="shared" si="1"/>
        <v>11177.619999999999</v>
      </c>
      <c r="K67" s="181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s="201" customFormat="1" ht="12.75" customHeight="1">
      <c r="A68" s="195"/>
      <c r="B68" s="196">
        <v>65</v>
      </c>
      <c r="C68" s="197"/>
      <c r="D68" s="197">
        <v>36.4</v>
      </c>
      <c r="E68" s="196"/>
      <c r="F68" s="198">
        <v>42725</v>
      </c>
      <c r="G68" s="199" t="s">
        <v>225</v>
      </c>
      <c r="H68" s="196">
        <v>1020</v>
      </c>
      <c r="I68" s="196">
        <v>4002</v>
      </c>
      <c r="J68" s="195">
        <f t="shared" si="1"/>
        <v>11141.22</v>
      </c>
      <c r="K68" s="200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</row>
    <row r="69" spans="1:26" s="182" customFormat="1" ht="12.75" customHeight="1">
      <c r="A69" s="176"/>
      <c r="B69" s="177">
        <v>66</v>
      </c>
      <c r="C69" s="178"/>
      <c r="D69" s="178">
        <v>20.56</v>
      </c>
      <c r="E69" s="177"/>
      <c r="F69" s="185">
        <v>42725</v>
      </c>
      <c r="G69" s="184" t="s">
        <v>226</v>
      </c>
      <c r="H69" s="177">
        <v>1020</v>
      </c>
      <c r="I69" s="177">
        <v>4504</v>
      </c>
      <c r="J69" s="176">
        <f t="shared" si="1"/>
        <v>11120.66</v>
      </c>
      <c r="K69" s="181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s="201" customFormat="1" ht="12.75" customHeight="1">
      <c r="A70" s="195"/>
      <c r="B70" s="196">
        <v>67</v>
      </c>
      <c r="C70" s="197"/>
      <c r="D70" s="197">
        <v>121</v>
      </c>
      <c r="E70" s="196"/>
      <c r="F70" s="198">
        <v>42725</v>
      </c>
      <c r="G70" s="199" t="s">
        <v>227</v>
      </c>
      <c r="H70" s="196">
        <v>4070</v>
      </c>
      <c r="I70" s="196">
        <v>1020</v>
      </c>
      <c r="J70" s="195">
        <f t="shared" si="1"/>
        <v>10999.66</v>
      </c>
      <c r="K70" s="200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</row>
    <row r="71" spans="1:26" s="201" customFormat="1" ht="12.75" customHeight="1">
      <c r="A71" s="195"/>
      <c r="B71" s="196">
        <v>68</v>
      </c>
      <c r="C71" s="197"/>
      <c r="D71" s="197">
        <v>89.5</v>
      </c>
      <c r="E71" s="196"/>
      <c r="F71" s="198">
        <v>42725</v>
      </c>
      <c r="G71" s="199" t="s">
        <v>228</v>
      </c>
      <c r="H71" s="196">
        <v>1020</v>
      </c>
      <c r="I71" s="196">
        <v>4700</v>
      </c>
      <c r="J71" s="195">
        <f t="shared" si="1"/>
        <v>10910.16</v>
      </c>
      <c r="K71" s="200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</row>
    <row r="72" spans="1:26" s="182" customFormat="1" ht="12.75" customHeight="1">
      <c r="A72" s="176"/>
      <c r="B72" s="177">
        <v>69</v>
      </c>
      <c r="C72" s="178"/>
      <c r="D72" s="178">
        <v>14.9</v>
      </c>
      <c r="E72" s="177"/>
      <c r="F72" s="185">
        <v>42725</v>
      </c>
      <c r="G72" s="184" t="s">
        <v>229</v>
      </c>
      <c r="H72" s="177">
        <v>4702</v>
      </c>
      <c r="I72" s="177">
        <v>1020</v>
      </c>
      <c r="J72" s="176">
        <f t="shared" si="1"/>
        <v>10895.26</v>
      </c>
      <c r="K72" s="181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s="182" customFormat="1" ht="12.75" customHeight="1">
      <c r="A73" s="176"/>
      <c r="B73" s="177">
        <v>70</v>
      </c>
      <c r="C73" s="178"/>
      <c r="D73" s="178">
        <v>36.950000000000003</v>
      </c>
      <c r="E73" s="177"/>
      <c r="F73" s="185">
        <v>42725</v>
      </c>
      <c r="G73" s="176" t="s">
        <v>230</v>
      </c>
      <c r="H73" s="177">
        <v>1020</v>
      </c>
      <c r="I73" s="177">
        <v>4700</v>
      </c>
      <c r="J73" s="176">
        <f t="shared" si="1"/>
        <v>10858.31</v>
      </c>
      <c r="K73" s="181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s="182" customFormat="1" ht="12.75" customHeight="1">
      <c r="A74" s="176"/>
      <c r="B74" s="177">
        <v>71</v>
      </c>
      <c r="C74" s="178"/>
      <c r="D74" s="178">
        <v>123.3</v>
      </c>
      <c r="E74" s="177"/>
      <c r="F74" s="180">
        <v>42725</v>
      </c>
      <c r="G74" s="184" t="s">
        <v>231</v>
      </c>
      <c r="H74" s="177">
        <v>1020</v>
      </c>
      <c r="I74" s="177">
        <v>4701</v>
      </c>
      <c r="J74" s="176">
        <f t="shared" si="1"/>
        <v>10735.01</v>
      </c>
      <c r="K74" s="181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>
      <c r="A75" s="135"/>
      <c r="B75" s="97">
        <v>72</v>
      </c>
      <c r="C75" s="136"/>
      <c r="D75" s="136">
        <v>27.7</v>
      </c>
      <c r="E75" s="97"/>
      <c r="F75" s="139">
        <v>42725</v>
      </c>
      <c r="G75" s="137" t="s">
        <v>232</v>
      </c>
      <c r="H75" s="97">
        <v>1020</v>
      </c>
      <c r="I75" s="97">
        <v>4046</v>
      </c>
      <c r="J75" s="135">
        <f t="shared" si="1"/>
        <v>10707.31</v>
      </c>
      <c r="K75" s="28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75" customHeight="1">
      <c r="A76" s="135"/>
      <c r="B76" s="97">
        <v>73</v>
      </c>
      <c r="C76" s="136"/>
      <c r="D76" s="136">
        <v>35.75</v>
      </c>
      <c r="E76" s="97"/>
      <c r="F76" s="139">
        <v>42725</v>
      </c>
      <c r="G76" s="98" t="s">
        <v>233</v>
      </c>
      <c r="H76" s="97">
        <v>1020</v>
      </c>
      <c r="I76" s="97">
        <v>4022</v>
      </c>
      <c r="J76" s="135">
        <f t="shared" si="1"/>
        <v>10671.56</v>
      </c>
      <c r="K76" s="28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75" customHeight="1">
      <c r="A77" s="135"/>
      <c r="B77" s="97">
        <v>74</v>
      </c>
      <c r="C77" s="136">
        <v>50.65</v>
      </c>
      <c r="D77" s="136"/>
      <c r="E77" s="97"/>
      <c r="F77" s="139">
        <v>42725</v>
      </c>
      <c r="G77" s="98" t="s">
        <v>197</v>
      </c>
      <c r="H77" s="97">
        <v>4004</v>
      </c>
      <c r="I77" s="97">
        <v>1020</v>
      </c>
      <c r="J77" s="135">
        <f t="shared" si="1"/>
        <v>10722.21</v>
      </c>
      <c r="K77" s="28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s="201" customFormat="1" ht="12.75" customHeight="1">
      <c r="A78" s="195"/>
      <c r="B78" s="196">
        <v>75</v>
      </c>
      <c r="C78" s="197">
        <v>700</v>
      </c>
      <c r="D78" s="197"/>
      <c r="E78" s="196"/>
      <c r="F78" s="202">
        <v>42725</v>
      </c>
      <c r="G78" s="199" t="s">
        <v>234</v>
      </c>
      <c r="H78" s="196">
        <v>1020</v>
      </c>
      <c r="I78" s="196">
        <v>4050</v>
      </c>
      <c r="J78" s="195">
        <f t="shared" si="1"/>
        <v>11422.21</v>
      </c>
      <c r="K78" s="200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</row>
    <row r="79" spans="1:26" s="161" customFormat="1" ht="12.75" customHeight="1">
      <c r="A79" s="155"/>
      <c r="B79" s="156">
        <v>76</v>
      </c>
      <c r="C79" s="157">
        <v>586</v>
      </c>
      <c r="D79" s="157"/>
      <c r="E79" s="156"/>
      <c r="F79" s="158">
        <v>42725</v>
      </c>
      <c r="G79" s="159" t="s">
        <v>263</v>
      </c>
      <c r="H79" s="156">
        <v>1020</v>
      </c>
      <c r="I79" s="156">
        <v>4701</v>
      </c>
      <c r="J79" s="155">
        <f>J78+C79-D79</f>
        <v>12008.21</v>
      </c>
      <c r="K79" s="160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</row>
    <row r="80" spans="1:26" s="201" customFormat="1" ht="12.75" customHeight="1">
      <c r="A80" s="195"/>
      <c r="B80" s="196">
        <v>77</v>
      </c>
      <c r="C80" s="197">
        <v>259</v>
      </c>
      <c r="D80" s="197"/>
      <c r="E80" s="196"/>
      <c r="F80" s="202">
        <v>42725</v>
      </c>
      <c r="G80" s="199" t="s">
        <v>262</v>
      </c>
      <c r="H80" s="196"/>
      <c r="I80" s="196"/>
      <c r="J80" s="195">
        <f>J79+C80-D80</f>
        <v>12267.21</v>
      </c>
      <c r="K80" s="200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</row>
    <row r="81" spans="1:26" s="231" customFormat="1" ht="12.75" customHeight="1">
      <c r="A81" s="226"/>
      <c r="B81" s="227">
        <v>78</v>
      </c>
      <c r="C81" s="228">
        <v>145</v>
      </c>
      <c r="D81" s="228"/>
      <c r="E81" s="227"/>
      <c r="F81" s="229">
        <v>42725</v>
      </c>
      <c r="G81" s="251" t="s">
        <v>196</v>
      </c>
      <c r="H81" s="227">
        <v>1020</v>
      </c>
      <c r="I81" s="227">
        <v>4701</v>
      </c>
      <c r="J81" s="226">
        <f>J80+C81-D81</f>
        <v>12412.21</v>
      </c>
      <c r="K81" s="230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</row>
    <row r="82" spans="1:26" ht="12.75" customHeight="1">
      <c r="A82" s="135"/>
      <c r="B82" s="97">
        <v>79</v>
      </c>
      <c r="C82" s="136">
        <v>17</v>
      </c>
      <c r="D82" s="135"/>
      <c r="E82" s="97"/>
      <c r="F82" s="139">
        <v>42725</v>
      </c>
      <c r="G82" s="98" t="s">
        <v>197</v>
      </c>
      <c r="H82" s="97">
        <v>1020</v>
      </c>
      <c r="I82" s="97">
        <v>4701</v>
      </c>
      <c r="J82" s="135">
        <f>J81+C82-D82</f>
        <v>12429.21</v>
      </c>
      <c r="K82" s="28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2.75" customHeight="1">
      <c r="A83" s="135"/>
      <c r="B83" s="97">
        <v>80</v>
      </c>
      <c r="C83" s="136">
        <v>20.05</v>
      </c>
      <c r="D83" s="136"/>
      <c r="E83" s="97"/>
      <c r="F83" s="140">
        <v>42725</v>
      </c>
      <c r="G83" s="98" t="s">
        <v>197</v>
      </c>
      <c r="H83" s="97">
        <v>1020</v>
      </c>
      <c r="I83" s="97">
        <v>4701</v>
      </c>
      <c r="J83" s="135">
        <f t="shared" ref="J83:J115" si="2">J82+C83-D83</f>
        <v>12449.259999999998</v>
      </c>
      <c r="K83" s="28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s="182" customFormat="1" ht="12.75" customHeight="1">
      <c r="A84" s="176"/>
      <c r="B84" s="177">
        <v>81</v>
      </c>
      <c r="C84" s="178">
        <v>500</v>
      </c>
      <c r="D84" s="178"/>
      <c r="E84" s="177"/>
      <c r="F84" s="185">
        <v>42726</v>
      </c>
      <c r="G84" s="184" t="s">
        <v>235</v>
      </c>
      <c r="H84" s="177">
        <v>1020</v>
      </c>
      <c r="I84" s="177">
        <v>4503</v>
      </c>
      <c r="J84" s="176">
        <f t="shared" si="2"/>
        <v>12949.259999999998</v>
      </c>
      <c r="K84" s="181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>
      <c r="A85" s="135"/>
      <c r="B85" s="97">
        <v>82</v>
      </c>
      <c r="C85" s="136"/>
      <c r="D85" s="136">
        <v>19</v>
      </c>
      <c r="E85" s="97"/>
      <c r="F85" s="140">
        <v>42726</v>
      </c>
      <c r="G85" s="98" t="s">
        <v>236</v>
      </c>
      <c r="H85" s="97">
        <v>1020</v>
      </c>
      <c r="I85" s="97">
        <v>4503</v>
      </c>
      <c r="J85" s="135">
        <f t="shared" si="2"/>
        <v>12930.259999999998</v>
      </c>
      <c r="K85" s="28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s="182" customFormat="1" ht="12.75" customHeight="1">
      <c r="A86" s="176"/>
      <c r="B86" s="177">
        <v>83</v>
      </c>
      <c r="C86" s="178"/>
      <c r="D86" s="178">
        <v>252</v>
      </c>
      <c r="E86" s="177"/>
      <c r="F86" s="185">
        <v>42727</v>
      </c>
      <c r="G86" s="184" t="s">
        <v>237</v>
      </c>
      <c r="H86" s="177">
        <v>1020</v>
      </c>
      <c r="I86" s="177">
        <v>4503</v>
      </c>
      <c r="J86" s="176">
        <f t="shared" si="2"/>
        <v>12678.259999999998</v>
      </c>
      <c r="K86" s="181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s="168" customFormat="1" ht="12.75" customHeight="1">
      <c r="A87" s="163"/>
      <c r="B87" s="164">
        <v>84</v>
      </c>
      <c r="C87" s="165"/>
      <c r="D87" s="165">
        <v>1517.75</v>
      </c>
      <c r="E87" s="164"/>
      <c r="F87" s="172">
        <v>42727</v>
      </c>
      <c r="G87" s="171" t="s">
        <v>238</v>
      </c>
      <c r="H87" s="164">
        <v>1020</v>
      </c>
      <c r="I87" s="164">
        <v>4503</v>
      </c>
      <c r="J87" s="163">
        <f t="shared" si="2"/>
        <v>11160.509999999998</v>
      </c>
      <c r="K87" s="167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</row>
    <row r="88" spans="1:26" s="168" customFormat="1" ht="12.75" customHeight="1">
      <c r="A88" s="163"/>
      <c r="B88" s="164">
        <v>85</v>
      </c>
      <c r="C88" s="165">
        <v>150</v>
      </c>
      <c r="D88" s="165"/>
      <c r="E88" s="164"/>
      <c r="F88" s="166">
        <v>42727</v>
      </c>
      <c r="G88" s="171" t="s">
        <v>349</v>
      </c>
      <c r="H88" s="164">
        <v>1020</v>
      </c>
      <c r="I88" s="164">
        <v>4004</v>
      </c>
      <c r="J88" s="163">
        <f t="shared" si="2"/>
        <v>11310.509999999998</v>
      </c>
      <c r="K88" s="167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</row>
    <row r="89" spans="1:26" ht="12.75" customHeight="1">
      <c r="A89" s="135"/>
      <c r="B89" s="97">
        <v>86</v>
      </c>
      <c r="C89" s="136"/>
      <c r="D89" s="136">
        <v>17.100000000000001</v>
      </c>
      <c r="E89" s="97"/>
      <c r="F89" s="139">
        <v>42735</v>
      </c>
      <c r="G89" s="98" t="s">
        <v>239</v>
      </c>
      <c r="H89" s="97">
        <v>1020</v>
      </c>
      <c r="I89" s="97">
        <v>4200</v>
      </c>
      <c r="J89" s="135">
        <f t="shared" si="2"/>
        <v>11293.409999999998</v>
      </c>
      <c r="K89" s="28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 customHeight="1">
      <c r="A90" s="135"/>
      <c r="B90" s="97">
        <v>87</v>
      </c>
      <c r="C90" s="136"/>
      <c r="D90" s="136">
        <v>22</v>
      </c>
      <c r="E90" s="97"/>
      <c r="F90" s="139">
        <v>42735</v>
      </c>
      <c r="G90" s="98" t="s">
        <v>240</v>
      </c>
      <c r="H90" s="97">
        <v>1020</v>
      </c>
      <c r="I90" s="97">
        <v>4200</v>
      </c>
      <c r="J90" s="135">
        <f t="shared" si="2"/>
        <v>11271.409999999998</v>
      </c>
      <c r="K90" s="28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2.75" customHeight="1">
      <c r="A91" s="135"/>
      <c r="B91" s="97">
        <v>88</v>
      </c>
      <c r="C91" s="136"/>
      <c r="D91" s="136">
        <v>20</v>
      </c>
      <c r="E91" s="97"/>
      <c r="F91" s="139">
        <v>42735</v>
      </c>
      <c r="G91" s="135" t="s">
        <v>241</v>
      </c>
      <c r="H91" s="97">
        <v>1020</v>
      </c>
      <c r="I91" s="97">
        <v>4201</v>
      </c>
      <c r="J91" s="135">
        <f t="shared" si="2"/>
        <v>11251.409999999998</v>
      </c>
      <c r="K91" s="28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75" customHeight="1">
      <c r="A92" s="135"/>
      <c r="B92" s="97">
        <v>89</v>
      </c>
      <c r="C92" s="136"/>
      <c r="D92" s="136">
        <v>30</v>
      </c>
      <c r="E92" s="97"/>
      <c r="F92" s="139">
        <v>42735</v>
      </c>
      <c r="G92" s="135" t="s">
        <v>242</v>
      </c>
      <c r="H92" s="97">
        <v>1020</v>
      </c>
      <c r="I92" s="97">
        <v>4200</v>
      </c>
      <c r="J92" s="135">
        <f t="shared" si="2"/>
        <v>11221.409999999998</v>
      </c>
      <c r="K92" s="28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s="168" customFormat="1" ht="12.75" customHeight="1">
      <c r="A93" s="163"/>
      <c r="B93" s="164">
        <v>90</v>
      </c>
      <c r="C93" s="165">
        <v>1138.3</v>
      </c>
      <c r="D93" s="165"/>
      <c r="E93" s="164"/>
      <c r="F93" s="166">
        <v>42738</v>
      </c>
      <c r="G93" s="171" t="s">
        <v>243</v>
      </c>
      <c r="H93" s="164">
        <v>1020</v>
      </c>
      <c r="I93" s="164">
        <v>4200</v>
      </c>
      <c r="J93" s="163">
        <f t="shared" si="2"/>
        <v>12359.709999999997</v>
      </c>
      <c r="K93" s="167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</row>
    <row r="94" spans="1:26" s="154" customFormat="1" ht="12.75" customHeight="1">
      <c r="A94" s="148"/>
      <c r="B94" s="149">
        <v>91</v>
      </c>
      <c r="C94" s="150"/>
      <c r="D94" s="150">
        <v>103</v>
      </c>
      <c r="E94" s="149"/>
      <c r="F94" s="174">
        <v>42745</v>
      </c>
      <c r="G94" s="152" t="s">
        <v>244</v>
      </c>
      <c r="H94" s="149">
        <v>1020</v>
      </c>
      <c r="I94" s="149">
        <v>4500</v>
      </c>
      <c r="J94" s="148">
        <f t="shared" si="2"/>
        <v>12256.709999999997</v>
      </c>
      <c r="K94" s="153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</row>
    <row r="95" spans="1:26" s="168" customFormat="1" ht="12.75" customHeight="1">
      <c r="A95" s="163"/>
      <c r="B95" s="164">
        <v>92</v>
      </c>
      <c r="C95" s="165"/>
      <c r="D95" s="165">
        <v>29</v>
      </c>
      <c r="E95" s="164"/>
      <c r="F95" s="166">
        <v>42745</v>
      </c>
      <c r="G95" s="163" t="s">
        <v>245</v>
      </c>
      <c r="H95" s="164">
        <v>1020</v>
      </c>
      <c r="I95" s="164">
        <v>4101</v>
      </c>
      <c r="J95" s="163">
        <f t="shared" si="2"/>
        <v>12227.709999999997</v>
      </c>
      <c r="K95" s="167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</row>
    <row r="96" spans="1:26" s="182" customFormat="1" ht="12.75" customHeight="1">
      <c r="A96" s="176"/>
      <c r="B96" s="177">
        <v>93</v>
      </c>
      <c r="C96" s="178"/>
      <c r="D96" s="178">
        <v>18.600000000000001</v>
      </c>
      <c r="E96" s="177"/>
      <c r="F96" s="183">
        <v>42745</v>
      </c>
      <c r="G96" s="184" t="s">
        <v>246</v>
      </c>
      <c r="H96" s="177">
        <v>1020</v>
      </c>
      <c r="I96" s="177">
        <v>4101</v>
      </c>
      <c r="J96" s="176">
        <f t="shared" si="2"/>
        <v>12209.109999999997</v>
      </c>
      <c r="K96" s="181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s="154" customFormat="1" ht="12.75" customHeight="1">
      <c r="A97" s="148"/>
      <c r="B97" s="149">
        <v>94</v>
      </c>
      <c r="C97" s="150"/>
      <c r="D97" s="173">
        <v>20</v>
      </c>
      <c r="E97" s="148"/>
      <c r="F97" s="174">
        <v>42745</v>
      </c>
      <c r="G97" s="152" t="s">
        <v>247</v>
      </c>
      <c r="H97" s="149">
        <v>1020</v>
      </c>
      <c r="I97" s="149">
        <v>4101</v>
      </c>
      <c r="J97" s="148">
        <f t="shared" si="2"/>
        <v>12189.109999999997</v>
      </c>
      <c r="K97" s="153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</row>
    <row r="98" spans="1:26" s="182" customFormat="1" ht="12.75" customHeight="1">
      <c r="A98" s="176"/>
      <c r="B98" s="177">
        <v>95</v>
      </c>
      <c r="C98" s="178"/>
      <c r="D98" s="179">
        <v>20</v>
      </c>
      <c r="E98" s="177"/>
      <c r="F98" s="180">
        <v>42745</v>
      </c>
      <c r="G98" s="176" t="s">
        <v>248</v>
      </c>
      <c r="H98" s="177">
        <v>1020</v>
      </c>
      <c r="I98" s="177">
        <v>4043</v>
      </c>
      <c r="J98" s="176">
        <f t="shared" si="2"/>
        <v>12169.109999999997</v>
      </c>
      <c r="K98" s="181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>
      <c r="A99" s="135"/>
      <c r="B99" s="97">
        <v>96</v>
      </c>
      <c r="C99" s="136"/>
      <c r="D99" s="141">
        <v>8.3000000000000007</v>
      </c>
      <c r="E99" s="97"/>
      <c r="F99" s="139">
        <v>42745</v>
      </c>
      <c r="G99" s="135" t="s">
        <v>146</v>
      </c>
      <c r="H99" s="97">
        <v>1020</v>
      </c>
      <c r="I99" s="97">
        <v>4043</v>
      </c>
      <c r="J99" s="135">
        <f t="shared" si="2"/>
        <v>12160.809999999998</v>
      </c>
      <c r="K99" s="28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s="161" customFormat="1" ht="12.75" customHeight="1">
      <c r="A100" s="155"/>
      <c r="B100" s="156">
        <v>97</v>
      </c>
      <c r="C100" s="157">
        <v>300</v>
      </c>
      <c r="D100" s="157"/>
      <c r="E100" s="156"/>
      <c r="F100" s="158">
        <v>42746</v>
      </c>
      <c r="G100" s="175" t="s">
        <v>249</v>
      </c>
      <c r="H100" s="156">
        <v>1020</v>
      </c>
      <c r="I100" s="156">
        <v>4066</v>
      </c>
      <c r="J100" s="155">
        <f t="shared" si="2"/>
        <v>12460.809999999998</v>
      </c>
      <c r="K100" s="160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</row>
    <row r="101" spans="1:26" s="161" customFormat="1" ht="12.75" customHeight="1">
      <c r="A101" s="155"/>
      <c r="B101" s="156">
        <v>98</v>
      </c>
      <c r="C101" s="157">
        <v>3800</v>
      </c>
      <c r="D101" s="157"/>
      <c r="E101" s="156"/>
      <c r="F101" s="158">
        <v>42746</v>
      </c>
      <c r="G101" s="159" t="s">
        <v>250</v>
      </c>
      <c r="H101" s="156">
        <v>1020</v>
      </c>
      <c r="I101" s="156">
        <v>4004</v>
      </c>
      <c r="J101" s="155">
        <f t="shared" si="2"/>
        <v>16260.809999999998</v>
      </c>
      <c r="K101" s="160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</row>
    <row r="102" spans="1:26" s="154" customFormat="1" ht="12.75" customHeight="1">
      <c r="A102" s="148"/>
      <c r="B102" s="149">
        <v>99</v>
      </c>
      <c r="C102" s="150">
        <v>60</v>
      </c>
      <c r="D102" s="150"/>
      <c r="E102" s="149"/>
      <c r="F102" s="174">
        <v>42746</v>
      </c>
      <c r="G102" s="152" t="s">
        <v>251</v>
      </c>
      <c r="H102" s="149">
        <v>1020</v>
      </c>
      <c r="I102" s="149">
        <v>4500</v>
      </c>
      <c r="J102" s="148">
        <f t="shared" si="2"/>
        <v>16320.809999999998</v>
      </c>
      <c r="K102" s="153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</row>
    <row r="103" spans="1:26" s="154" customFormat="1" ht="12.75" customHeight="1">
      <c r="A103" s="148"/>
      <c r="B103" s="149">
        <v>100</v>
      </c>
      <c r="C103" s="150">
        <v>15</v>
      </c>
      <c r="D103" s="150"/>
      <c r="E103" s="149"/>
      <c r="F103" s="174">
        <v>42746</v>
      </c>
      <c r="G103" s="152" t="s">
        <v>252</v>
      </c>
      <c r="H103" s="149">
        <v>1020</v>
      </c>
      <c r="I103" s="149">
        <v>4101</v>
      </c>
      <c r="J103" s="148">
        <f t="shared" si="2"/>
        <v>16335.809999999998</v>
      </c>
      <c r="K103" s="153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</row>
    <row r="104" spans="1:26" s="201" customFormat="1" ht="12.75" customHeight="1">
      <c r="A104" s="195"/>
      <c r="B104" s="196">
        <v>101</v>
      </c>
      <c r="C104" s="197">
        <v>108</v>
      </c>
      <c r="D104" s="197"/>
      <c r="E104" s="196"/>
      <c r="F104" s="202">
        <v>42753</v>
      </c>
      <c r="G104" s="195" t="s">
        <v>253</v>
      </c>
      <c r="H104" s="196">
        <v>1020</v>
      </c>
      <c r="I104" s="196">
        <v>4101</v>
      </c>
      <c r="J104" s="195">
        <f t="shared" si="2"/>
        <v>16443.809999999998</v>
      </c>
      <c r="K104" s="200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</row>
    <row r="105" spans="1:26" ht="12.75" customHeight="1">
      <c r="A105" s="135"/>
      <c r="B105" s="97">
        <v>102</v>
      </c>
      <c r="C105" s="136"/>
      <c r="D105" s="136">
        <v>15.7</v>
      </c>
      <c r="E105" s="97"/>
      <c r="F105" s="139">
        <v>42758</v>
      </c>
      <c r="G105" s="135" t="s">
        <v>143</v>
      </c>
      <c r="H105" s="97">
        <v>1020</v>
      </c>
      <c r="I105" s="97">
        <v>4101</v>
      </c>
      <c r="J105" s="135">
        <f t="shared" si="2"/>
        <v>16428.109999999997</v>
      </c>
      <c r="K105" s="28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2.75" customHeight="1">
      <c r="A106" s="135"/>
      <c r="B106" s="97">
        <v>103</v>
      </c>
      <c r="C106" s="136"/>
      <c r="D106" s="136">
        <v>7.9</v>
      </c>
      <c r="E106" s="97"/>
      <c r="F106" s="139">
        <v>42758</v>
      </c>
      <c r="G106" s="135" t="s">
        <v>254</v>
      </c>
      <c r="H106" s="97">
        <v>1020</v>
      </c>
      <c r="I106" s="97">
        <v>4200</v>
      </c>
      <c r="J106" s="135">
        <f t="shared" si="2"/>
        <v>16420.209999999995</v>
      </c>
      <c r="K106" s="28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2.75" customHeight="1">
      <c r="A107" s="135"/>
      <c r="B107" s="97">
        <v>104</v>
      </c>
      <c r="C107" s="136"/>
      <c r="D107" s="136">
        <v>60</v>
      </c>
      <c r="E107" s="97"/>
      <c r="F107" s="139">
        <v>42766</v>
      </c>
      <c r="G107" s="138" t="s">
        <v>255</v>
      </c>
      <c r="H107" s="97">
        <v>1020</v>
      </c>
      <c r="I107" s="97">
        <v>4043</v>
      </c>
      <c r="J107" s="135">
        <f t="shared" si="2"/>
        <v>16360.209999999995</v>
      </c>
      <c r="K107" s="28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2.75" customHeight="1">
      <c r="A108" s="135"/>
      <c r="B108" s="97">
        <v>105</v>
      </c>
      <c r="C108" s="136"/>
      <c r="D108" s="136">
        <v>9.1999999999999993</v>
      </c>
      <c r="E108" s="97"/>
      <c r="F108" s="139">
        <v>42766</v>
      </c>
      <c r="G108" s="135" t="s">
        <v>239</v>
      </c>
      <c r="H108" s="97">
        <v>1020</v>
      </c>
      <c r="I108" s="97">
        <v>4051</v>
      </c>
      <c r="J108" s="135">
        <f t="shared" si="2"/>
        <v>16351.009999999995</v>
      </c>
      <c r="K108" s="28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2.75" customHeight="1">
      <c r="A109" s="135"/>
      <c r="B109" s="97">
        <v>106</v>
      </c>
      <c r="C109" s="136"/>
      <c r="D109" s="136">
        <v>19.95</v>
      </c>
      <c r="E109" s="97"/>
      <c r="F109" s="139">
        <v>42775</v>
      </c>
      <c r="G109" s="135" t="s">
        <v>256</v>
      </c>
      <c r="H109" s="97">
        <v>1020</v>
      </c>
      <c r="I109" s="97">
        <v>4047</v>
      </c>
      <c r="J109" s="135">
        <f t="shared" si="2"/>
        <v>16331.059999999994</v>
      </c>
      <c r="K109" s="28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2.75" customHeight="1">
      <c r="A110" s="135"/>
      <c r="B110" s="97">
        <v>107</v>
      </c>
      <c r="C110" s="136">
        <v>41.7</v>
      </c>
      <c r="D110" s="136"/>
      <c r="E110" s="97"/>
      <c r="F110" s="139">
        <v>42780</v>
      </c>
      <c r="G110" s="135" t="s">
        <v>197</v>
      </c>
      <c r="H110" s="97">
        <v>1020</v>
      </c>
      <c r="I110" s="97">
        <v>4101</v>
      </c>
      <c r="J110" s="135">
        <f t="shared" si="2"/>
        <v>16372.759999999995</v>
      </c>
      <c r="K110" s="28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s="154" customFormat="1" ht="12.75" customHeight="1">
      <c r="A111" s="148"/>
      <c r="B111" s="149">
        <v>108</v>
      </c>
      <c r="C111" s="150"/>
      <c r="D111" s="150">
        <v>133.80000000000001</v>
      </c>
      <c r="E111" s="149"/>
      <c r="F111" s="174">
        <v>42787</v>
      </c>
      <c r="G111" s="152" t="s">
        <v>257</v>
      </c>
      <c r="H111" s="149">
        <v>1020</v>
      </c>
      <c r="I111" s="149">
        <v>4005</v>
      </c>
      <c r="J111" s="148">
        <f t="shared" si="2"/>
        <v>16238.959999999995</v>
      </c>
      <c r="K111" s="153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</row>
    <row r="112" spans="1:26" ht="12.75" customHeight="1">
      <c r="A112" s="135"/>
      <c r="B112" s="97">
        <v>109</v>
      </c>
      <c r="C112" s="136"/>
      <c r="D112" s="136">
        <v>61.7</v>
      </c>
      <c r="E112" s="97"/>
      <c r="F112" s="139">
        <v>42788</v>
      </c>
      <c r="G112" s="98" t="s">
        <v>258</v>
      </c>
      <c r="H112" s="97">
        <v>1020</v>
      </c>
      <c r="I112" s="97">
        <v>4005</v>
      </c>
      <c r="J112" s="135">
        <f t="shared" si="2"/>
        <v>16177.259999999995</v>
      </c>
      <c r="K112" s="28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2.75" customHeight="1">
      <c r="A113" s="135"/>
      <c r="B113" s="97">
        <v>110</v>
      </c>
      <c r="C113" s="136"/>
      <c r="D113" s="136">
        <v>45.8</v>
      </c>
      <c r="E113" s="97"/>
      <c r="F113" s="139">
        <v>42790</v>
      </c>
      <c r="G113" s="98" t="s">
        <v>209</v>
      </c>
      <c r="H113" s="97"/>
      <c r="I113" s="97">
        <v>1020</v>
      </c>
      <c r="J113" s="135">
        <f t="shared" si="2"/>
        <v>16131.459999999995</v>
      </c>
      <c r="K113" s="28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s="182" customFormat="1" ht="12.75" customHeight="1">
      <c r="A114" s="176"/>
      <c r="B114" s="177">
        <v>111</v>
      </c>
      <c r="C114" s="178"/>
      <c r="D114" s="178">
        <v>2.2000000000000002</v>
      </c>
      <c r="E114" s="177"/>
      <c r="F114" s="180">
        <v>42790</v>
      </c>
      <c r="G114" s="184" t="s">
        <v>259</v>
      </c>
      <c r="H114" s="177">
        <v>4080</v>
      </c>
      <c r="I114" s="177">
        <v>1020</v>
      </c>
      <c r="J114" s="176">
        <f t="shared" si="2"/>
        <v>16129.259999999995</v>
      </c>
      <c r="K114" s="181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s="201" customFormat="1" ht="12.75" customHeight="1">
      <c r="A115" s="195"/>
      <c r="B115" s="196">
        <v>112</v>
      </c>
      <c r="C115" s="197"/>
      <c r="D115" s="197">
        <v>28.6</v>
      </c>
      <c r="E115" s="196"/>
      <c r="F115" s="202">
        <v>42793</v>
      </c>
      <c r="G115" s="199" t="s">
        <v>260</v>
      </c>
      <c r="H115" s="196">
        <v>4004</v>
      </c>
      <c r="I115" s="196">
        <v>1020</v>
      </c>
      <c r="J115" s="195">
        <f t="shared" si="2"/>
        <v>16100.659999999994</v>
      </c>
      <c r="K115" s="200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</row>
    <row r="116" spans="1:26" s="231" customFormat="1" ht="12.75" customHeight="1">
      <c r="A116" s="226"/>
      <c r="B116" s="227">
        <v>113</v>
      </c>
      <c r="C116" s="228"/>
      <c r="D116" s="256">
        <v>1.5</v>
      </c>
      <c r="E116" s="257"/>
      <c r="F116" s="258">
        <v>42794</v>
      </c>
      <c r="G116" s="259" t="s">
        <v>345</v>
      </c>
      <c r="H116" s="257">
        <v>1020</v>
      </c>
      <c r="I116" s="257">
        <v>1020</v>
      </c>
      <c r="J116" s="226">
        <f>SUM(J115+C116-D116)</f>
        <v>16099.159999999994</v>
      </c>
      <c r="K116" s="230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</row>
    <row r="117" spans="1:26" s="168" customFormat="1" ht="12.75" customHeight="1">
      <c r="A117" s="163"/>
      <c r="B117" s="164">
        <v>114</v>
      </c>
      <c r="C117" s="165">
        <v>1517</v>
      </c>
      <c r="D117" s="252"/>
      <c r="E117" s="253"/>
      <c r="F117" s="254">
        <v>42795</v>
      </c>
      <c r="G117" s="255" t="s">
        <v>322</v>
      </c>
      <c r="H117" s="253">
        <v>4070</v>
      </c>
      <c r="I117" s="253">
        <v>1020</v>
      </c>
      <c r="J117" s="163">
        <f>SUM(J116+C117-D117)</f>
        <v>17616.159999999996</v>
      </c>
      <c r="K117" s="167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</row>
    <row r="118" spans="1:26" s="209" customFormat="1" ht="12.75" customHeight="1">
      <c r="A118" s="203"/>
      <c r="B118" s="204">
        <v>115</v>
      </c>
      <c r="C118" s="205">
        <v>1512.85</v>
      </c>
      <c r="D118" s="305"/>
      <c r="E118" s="306"/>
      <c r="F118" s="307">
        <v>42795</v>
      </c>
      <c r="G118" s="308" t="s">
        <v>323</v>
      </c>
      <c r="H118" s="306">
        <v>4070</v>
      </c>
      <c r="I118" s="306">
        <v>1020</v>
      </c>
      <c r="J118" s="203">
        <f>SUM(J117+C118-D118)</f>
        <v>19129.009999999995</v>
      </c>
      <c r="K118" s="208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</row>
    <row r="119" spans="1:26" s="292" customFormat="1" ht="12.75" customHeight="1">
      <c r="A119" s="285"/>
      <c r="B119" s="286">
        <v>116</v>
      </c>
      <c r="C119" s="287"/>
      <c r="D119" s="287">
        <v>375</v>
      </c>
      <c r="E119" s="286"/>
      <c r="F119" s="288">
        <v>42793</v>
      </c>
      <c r="G119" s="289" t="s">
        <v>354</v>
      </c>
      <c r="H119" s="286">
        <v>1020</v>
      </c>
      <c r="I119" s="286">
        <v>4000</v>
      </c>
      <c r="J119" s="285">
        <f t="shared" ref="J119:J120" si="3">J118+C119-D119</f>
        <v>18754.009999999995</v>
      </c>
      <c r="K119" s="290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</row>
    <row r="120" spans="1:26" s="201" customFormat="1" ht="12.75" customHeight="1">
      <c r="A120" s="195"/>
      <c r="B120" s="196">
        <v>117</v>
      </c>
      <c r="C120" s="197"/>
      <c r="D120" s="197">
        <v>575</v>
      </c>
      <c r="E120" s="196"/>
      <c r="F120" s="202">
        <v>42796</v>
      </c>
      <c r="G120" s="199" t="s">
        <v>355</v>
      </c>
      <c r="H120" s="196">
        <v>1020</v>
      </c>
      <c r="I120" s="196">
        <v>4020</v>
      </c>
      <c r="J120" s="195">
        <f t="shared" si="3"/>
        <v>18179.009999999995</v>
      </c>
      <c r="K120" s="200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</row>
    <row r="121" spans="1:26" ht="12.75" customHeight="1">
      <c r="A121" s="135"/>
      <c r="B121" s="97">
        <v>118</v>
      </c>
      <c r="C121" s="136"/>
      <c r="D121" s="136">
        <v>105</v>
      </c>
      <c r="E121" s="135"/>
      <c r="F121" s="263">
        <v>42797</v>
      </c>
      <c r="G121" s="98" t="s">
        <v>441</v>
      </c>
      <c r="H121" s="97">
        <v>1020</v>
      </c>
      <c r="I121" s="97">
        <v>4100</v>
      </c>
      <c r="J121" s="135">
        <f>J120+C121-D121</f>
        <v>18074.009999999995</v>
      </c>
      <c r="K121" s="28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2.75" customHeight="1">
      <c r="A122" s="135"/>
      <c r="B122" s="97">
        <v>119</v>
      </c>
      <c r="C122" s="136"/>
      <c r="D122" s="136">
        <v>508.8</v>
      </c>
      <c r="E122" s="97"/>
      <c r="F122" s="263">
        <v>42797</v>
      </c>
      <c r="G122" s="98" t="s">
        <v>356</v>
      </c>
      <c r="H122" s="97">
        <v>1020</v>
      </c>
      <c r="I122" s="97">
        <v>4100</v>
      </c>
      <c r="J122" s="135">
        <f t="shared" ref="J122:J152" si="4">J121+C122-D122</f>
        <v>17565.209999999995</v>
      </c>
      <c r="K122" s="28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s="292" customFormat="1" ht="13">
      <c r="A123" s="291"/>
      <c r="B123" s="293">
        <v>120</v>
      </c>
      <c r="C123" s="294"/>
      <c r="D123" s="291">
        <v>9.94</v>
      </c>
      <c r="E123" s="291"/>
      <c r="F123" s="295">
        <v>42800</v>
      </c>
      <c r="G123" s="291" t="s">
        <v>357</v>
      </c>
      <c r="H123" s="293">
        <v>1020</v>
      </c>
      <c r="I123" s="293">
        <v>4021</v>
      </c>
      <c r="J123" s="291">
        <f t="shared" si="4"/>
        <v>17555.269999999997</v>
      </c>
      <c r="K123" s="290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</row>
    <row r="124" spans="1:26" ht="12.75" customHeight="1">
      <c r="A124" s="135"/>
      <c r="B124" s="97">
        <v>121</v>
      </c>
      <c r="C124" s="136">
        <v>75</v>
      </c>
      <c r="D124" s="135"/>
      <c r="E124" s="135"/>
      <c r="F124" s="139">
        <v>42800</v>
      </c>
      <c r="G124" s="135" t="s">
        <v>442</v>
      </c>
      <c r="H124" s="97">
        <v>1020</v>
      </c>
      <c r="I124" s="97">
        <v>4021</v>
      </c>
      <c r="J124" s="135">
        <f t="shared" si="4"/>
        <v>17630.269999999997</v>
      </c>
      <c r="K124" s="28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s="292" customFormat="1" ht="12.75" customHeight="1">
      <c r="A125" s="291"/>
      <c r="B125" s="293">
        <v>122</v>
      </c>
      <c r="C125" s="294">
        <v>110.05</v>
      </c>
      <c r="D125" s="291"/>
      <c r="E125" s="291"/>
      <c r="F125" s="295">
        <v>42801</v>
      </c>
      <c r="G125" s="291" t="s">
        <v>358</v>
      </c>
      <c r="H125" s="293">
        <v>1020</v>
      </c>
      <c r="I125" s="293">
        <v>4070</v>
      </c>
      <c r="J125" s="291">
        <f t="shared" si="4"/>
        <v>17740.319999999996</v>
      </c>
      <c r="K125" s="290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</row>
    <row r="126" spans="1:26" s="292" customFormat="1" ht="12.75" customHeight="1">
      <c r="A126" s="291"/>
      <c r="B126" s="293">
        <v>123</v>
      </c>
      <c r="C126" s="294">
        <v>300</v>
      </c>
      <c r="D126" s="291"/>
      <c r="E126" s="291"/>
      <c r="F126" s="295">
        <v>42801</v>
      </c>
      <c r="G126" s="291" t="s">
        <v>359</v>
      </c>
      <c r="H126" s="293">
        <v>1020</v>
      </c>
      <c r="I126" s="293">
        <v>4070</v>
      </c>
      <c r="J126" s="291">
        <f t="shared" si="4"/>
        <v>18040.319999999996</v>
      </c>
      <c r="K126" s="290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</row>
    <row r="127" spans="1:26" s="334" customFormat="1" ht="12.75" customHeight="1">
      <c r="A127" s="329"/>
      <c r="B127" s="330">
        <v>124</v>
      </c>
      <c r="C127" s="331">
        <v>50</v>
      </c>
      <c r="D127" s="329"/>
      <c r="E127" s="329"/>
      <c r="F127" s="332">
        <v>42801</v>
      </c>
      <c r="G127" s="329" t="s">
        <v>360</v>
      </c>
      <c r="H127" s="330">
        <v>1020</v>
      </c>
      <c r="I127" s="330">
        <v>4000</v>
      </c>
      <c r="J127" s="329">
        <f t="shared" si="4"/>
        <v>18090.319999999996</v>
      </c>
      <c r="K127" s="333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</row>
    <row r="128" spans="1:26" ht="12.75" customHeight="1">
      <c r="A128" s="135"/>
      <c r="B128" s="97">
        <v>125</v>
      </c>
      <c r="C128" s="136"/>
      <c r="D128" s="135">
        <v>9.6</v>
      </c>
      <c r="E128" s="135"/>
      <c r="F128" s="139">
        <v>42804</v>
      </c>
      <c r="G128" s="135" t="s">
        <v>361</v>
      </c>
      <c r="H128" s="97">
        <v>1020</v>
      </c>
      <c r="I128" s="97">
        <v>4001</v>
      </c>
      <c r="J128" s="135">
        <f t="shared" si="4"/>
        <v>18080.719999999998</v>
      </c>
      <c r="K128" s="28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s="281" customFormat="1" ht="12.75" customHeight="1">
      <c r="A129" s="280"/>
      <c r="B129" s="313">
        <v>126</v>
      </c>
      <c r="C129" s="314"/>
      <c r="D129" s="280">
        <v>37.049999999999997</v>
      </c>
      <c r="E129" s="280"/>
      <c r="F129" s="315">
        <v>42804</v>
      </c>
      <c r="G129" s="280" t="s">
        <v>362</v>
      </c>
      <c r="H129" s="313">
        <v>1020</v>
      </c>
      <c r="I129" s="313">
        <v>4730</v>
      </c>
      <c r="J129" s="280">
        <f t="shared" si="4"/>
        <v>18043.669999999998</v>
      </c>
      <c r="K129" s="317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</row>
    <row r="130" spans="1:26" s="281" customFormat="1" ht="12.75" customHeight="1">
      <c r="A130" s="280"/>
      <c r="B130" s="313">
        <v>127</v>
      </c>
      <c r="C130" s="314"/>
      <c r="D130" s="280">
        <v>8.15</v>
      </c>
      <c r="E130" s="280"/>
      <c r="F130" s="315">
        <v>42804</v>
      </c>
      <c r="G130" s="280" t="s">
        <v>362</v>
      </c>
      <c r="H130" s="313">
        <v>1020</v>
      </c>
      <c r="I130" s="313">
        <v>4730</v>
      </c>
      <c r="J130" s="280">
        <f t="shared" si="4"/>
        <v>18035.519999999997</v>
      </c>
      <c r="K130" s="317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</row>
    <row r="131" spans="1:26" s="281" customFormat="1" ht="12.75" customHeight="1">
      <c r="A131" s="280"/>
      <c r="B131" s="313">
        <v>128</v>
      </c>
      <c r="C131" s="314"/>
      <c r="D131" s="280">
        <v>51.2</v>
      </c>
      <c r="E131" s="280"/>
      <c r="F131" s="315">
        <v>42804</v>
      </c>
      <c r="G131" s="280" t="s">
        <v>362</v>
      </c>
      <c r="H131" s="313">
        <v>4020</v>
      </c>
      <c r="I131" s="313">
        <v>1020</v>
      </c>
      <c r="J131" s="280">
        <f t="shared" si="4"/>
        <v>17984.319999999996</v>
      </c>
      <c r="K131" s="317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</row>
    <row r="132" spans="1:26" s="328" customFormat="1" ht="12.75" customHeight="1">
      <c r="A132" s="323"/>
      <c r="B132" s="324">
        <v>129</v>
      </c>
      <c r="C132" s="325"/>
      <c r="D132" s="323">
        <v>1008.95</v>
      </c>
      <c r="E132" s="323"/>
      <c r="F132" s="326">
        <v>42804</v>
      </c>
      <c r="G132" s="323" t="s">
        <v>367</v>
      </c>
      <c r="H132" s="324">
        <v>4000</v>
      </c>
      <c r="I132" s="324">
        <v>1020</v>
      </c>
      <c r="J132" s="323">
        <f t="shared" si="4"/>
        <v>16975.369999999995</v>
      </c>
      <c r="K132" s="327"/>
      <c r="L132" s="323"/>
      <c r="M132" s="323"/>
      <c r="N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23"/>
      <c r="Y132" s="323"/>
      <c r="Z132" s="323"/>
    </row>
    <row r="133" spans="1:26" ht="12.75" customHeight="1">
      <c r="A133" s="135"/>
      <c r="B133" s="97">
        <v>130</v>
      </c>
      <c r="C133" s="136"/>
      <c r="D133" s="135">
        <v>21.5</v>
      </c>
      <c r="E133" s="135"/>
      <c r="F133" s="139">
        <v>42807</v>
      </c>
      <c r="G133" s="135" t="s">
        <v>440</v>
      </c>
      <c r="H133" s="97">
        <v>4000</v>
      </c>
      <c r="I133" s="97">
        <v>1020</v>
      </c>
      <c r="J133" s="135">
        <f t="shared" si="4"/>
        <v>16953.869999999995</v>
      </c>
      <c r="K133" s="28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s="281" customFormat="1" ht="12.75" customHeight="1">
      <c r="A134" s="280"/>
      <c r="B134" s="313">
        <v>131</v>
      </c>
      <c r="C134" s="314"/>
      <c r="D134" s="314">
        <v>27.9</v>
      </c>
      <c r="E134" s="313"/>
      <c r="F134" s="315">
        <v>42808</v>
      </c>
      <c r="G134" s="280" t="s">
        <v>365</v>
      </c>
      <c r="H134" s="313">
        <v>4040</v>
      </c>
      <c r="I134" s="313">
        <v>1020</v>
      </c>
      <c r="J134" s="280">
        <f t="shared" si="4"/>
        <v>16925.969999999994</v>
      </c>
      <c r="K134" s="317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</row>
    <row r="135" spans="1:26" ht="12.75" customHeight="1">
      <c r="A135" s="135"/>
      <c r="B135" s="97">
        <v>132</v>
      </c>
      <c r="C135" s="136"/>
      <c r="D135" s="136">
        <v>2.5</v>
      </c>
      <c r="E135" s="97"/>
      <c r="F135" s="139">
        <v>42808</v>
      </c>
      <c r="G135" s="135" t="s">
        <v>366</v>
      </c>
      <c r="H135" s="97">
        <v>1020</v>
      </c>
      <c r="I135" s="97">
        <v>4070</v>
      </c>
      <c r="J135" s="135">
        <f t="shared" si="4"/>
        <v>16923.469999999994</v>
      </c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2.75" customHeight="1">
      <c r="A136" s="135"/>
      <c r="B136" s="97">
        <v>133</v>
      </c>
      <c r="C136" s="136">
        <v>75</v>
      </c>
      <c r="D136" s="136"/>
      <c r="E136" s="97"/>
      <c r="F136" s="139">
        <v>42809</v>
      </c>
      <c r="G136" s="135" t="s">
        <v>439</v>
      </c>
      <c r="H136" s="97">
        <v>1020</v>
      </c>
      <c r="I136" s="97">
        <v>4065</v>
      </c>
      <c r="J136" s="135">
        <f t="shared" si="4"/>
        <v>16998.469999999994</v>
      </c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s="328" customFormat="1" ht="12.75" customHeight="1">
      <c r="A137" s="323"/>
      <c r="B137" s="324">
        <v>134</v>
      </c>
      <c r="C137" s="325">
        <v>1404.61</v>
      </c>
      <c r="D137" s="325"/>
      <c r="E137" s="324"/>
      <c r="F137" s="326">
        <v>42809</v>
      </c>
      <c r="G137" s="335" t="s">
        <v>368</v>
      </c>
      <c r="H137" s="324">
        <v>1020</v>
      </c>
      <c r="I137" s="324">
        <v>4201</v>
      </c>
      <c r="J137" s="323">
        <f t="shared" si="4"/>
        <v>18403.079999999994</v>
      </c>
      <c r="K137" s="323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</row>
    <row r="138" spans="1:26" ht="12.75" customHeight="1">
      <c r="A138" s="135"/>
      <c r="B138" s="97">
        <v>135</v>
      </c>
      <c r="C138" s="136"/>
      <c r="D138" s="136">
        <v>194</v>
      </c>
      <c r="E138" s="97"/>
      <c r="F138" s="139">
        <v>42811</v>
      </c>
      <c r="G138" s="98" t="s">
        <v>369</v>
      </c>
      <c r="H138" s="97">
        <v>1020</v>
      </c>
      <c r="I138" s="97">
        <v>4201</v>
      </c>
      <c r="J138" s="135">
        <f t="shared" si="4"/>
        <v>18209.079999999994</v>
      </c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s="281" customFormat="1" ht="12.75" customHeight="1">
      <c r="A139" s="280"/>
      <c r="B139" s="313">
        <v>136</v>
      </c>
      <c r="C139" s="314"/>
      <c r="D139" s="314">
        <v>77.599999999999994</v>
      </c>
      <c r="E139" s="313"/>
      <c r="F139" s="315">
        <v>42811</v>
      </c>
      <c r="G139" s="316" t="s">
        <v>370</v>
      </c>
      <c r="H139" s="313">
        <v>1020</v>
      </c>
      <c r="I139" s="313">
        <v>4021</v>
      </c>
      <c r="J139" s="280">
        <f t="shared" si="4"/>
        <v>18131.479999999996</v>
      </c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</row>
    <row r="140" spans="1:26" s="281" customFormat="1" ht="12.5" customHeight="1">
      <c r="A140" s="280"/>
      <c r="B140" s="313">
        <v>137</v>
      </c>
      <c r="C140" s="314"/>
      <c r="D140" s="314">
        <v>2.5</v>
      </c>
      <c r="E140" s="313"/>
      <c r="F140" s="315">
        <v>42814</v>
      </c>
      <c r="G140" s="316" t="s">
        <v>371</v>
      </c>
      <c r="H140" s="313">
        <v>1020</v>
      </c>
      <c r="I140" s="313">
        <v>4021</v>
      </c>
      <c r="J140" s="280">
        <f t="shared" si="4"/>
        <v>18128.979999999996</v>
      </c>
      <c r="K140" s="280"/>
      <c r="L140" s="280"/>
      <c r="M140" s="280"/>
      <c r="N140" s="280"/>
      <c r="O140" s="280"/>
      <c r="P140" s="280"/>
      <c r="Q140" s="280"/>
      <c r="R140" s="280"/>
      <c r="S140" s="280"/>
      <c r="T140" s="280"/>
      <c r="U140" s="280"/>
      <c r="V140" s="280"/>
      <c r="W140" s="280"/>
      <c r="X140" s="280"/>
      <c r="Y140" s="280"/>
      <c r="Z140" s="280"/>
    </row>
    <row r="141" spans="1:26" s="274" customFormat="1" ht="12.5" customHeight="1">
      <c r="A141" s="269"/>
      <c r="B141" s="270">
        <v>138</v>
      </c>
      <c r="C141" s="271"/>
      <c r="D141" s="271">
        <v>1001.7</v>
      </c>
      <c r="E141" s="270"/>
      <c r="F141" s="272">
        <v>42814</v>
      </c>
      <c r="G141" s="273" t="s">
        <v>372</v>
      </c>
      <c r="H141" s="270">
        <v>1020</v>
      </c>
      <c r="I141" s="270">
        <v>4000</v>
      </c>
      <c r="J141" s="269">
        <f t="shared" si="4"/>
        <v>17127.279999999995</v>
      </c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  <c r="Z141" s="269"/>
    </row>
    <row r="142" spans="1:26" ht="12.75" customHeight="1">
      <c r="A142" s="135"/>
      <c r="B142" s="97">
        <v>139</v>
      </c>
      <c r="C142" s="136"/>
      <c r="D142" s="136">
        <v>254.65</v>
      </c>
      <c r="E142" s="97"/>
      <c r="F142" s="139">
        <v>42814</v>
      </c>
      <c r="G142" s="98" t="s">
        <v>438</v>
      </c>
      <c r="H142" s="97">
        <v>1020</v>
      </c>
      <c r="I142" s="97">
        <v>4700</v>
      </c>
      <c r="J142" s="135">
        <f t="shared" si="4"/>
        <v>16872.629999999994</v>
      </c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2.75" customHeight="1">
      <c r="A143" s="135"/>
      <c r="B143" s="97">
        <v>140</v>
      </c>
      <c r="C143" s="136"/>
      <c r="D143" s="136">
        <v>18.45</v>
      </c>
      <c r="E143" s="97"/>
      <c r="F143" s="139">
        <v>42814</v>
      </c>
      <c r="G143" s="98" t="s">
        <v>438</v>
      </c>
      <c r="H143" s="97">
        <v>1020</v>
      </c>
      <c r="I143" s="97">
        <v>4041</v>
      </c>
      <c r="J143" s="135">
        <f t="shared" si="4"/>
        <v>16854.179999999993</v>
      </c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2.75" customHeight="1">
      <c r="A144" s="135"/>
      <c r="B144" s="97">
        <v>141</v>
      </c>
      <c r="C144" s="136"/>
      <c r="D144" s="136">
        <v>340.7</v>
      </c>
      <c r="E144" s="97"/>
      <c r="F144" s="139">
        <v>42814</v>
      </c>
      <c r="G144" s="98" t="s">
        <v>373</v>
      </c>
      <c r="H144" s="97">
        <v>1020</v>
      </c>
      <c r="I144" s="97">
        <v>4000</v>
      </c>
      <c r="J144" s="135">
        <f t="shared" si="4"/>
        <v>16513.479999999992</v>
      </c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2.75" customHeight="1">
      <c r="A145" s="135"/>
      <c r="B145" s="97">
        <v>142</v>
      </c>
      <c r="C145" s="136"/>
      <c r="D145" s="136">
        <v>154.85</v>
      </c>
      <c r="E145" s="97"/>
      <c r="F145" s="139">
        <v>42814</v>
      </c>
      <c r="G145" s="98" t="s">
        <v>374</v>
      </c>
      <c r="H145" s="97">
        <v>1020</v>
      </c>
      <c r="I145" s="97">
        <v>4000</v>
      </c>
      <c r="J145" s="135">
        <f t="shared" si="4"/>
        <v>16358.629999999992</v>
      </c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s="274" customFormat="1" ht="12.5" customHeight="1">
      <c r="A146" s="269"/>
      <c r="B146" s="270">
        <v>143</v>
      </c>
      <c r="C146" s="271">
        <v>42</v>
      </c>
      <c r="D146" s="271"/>
      <c r="E146" s="270"/>
      <c r="F146" s="272">
        <v>42814</v>
      </c>
      <c r="G146" s="273" t="s">
        <v>375</v>
      </c>
      <c r="H146" s="270">
        <v>1020</v>
      </c>
      <c r="I146" s="270">
        <v>4072</v>
      </c>
      <c r="J146" s="269">
        <f t="shared" si="4"/>
        <v>16400.62999999999</v>
      </c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269"/>
      <c r="Y146" s="269"/>
      <c r="Z146" s="269"/>
    </row>
    <row r="147" spans="1:26" s="274" customFormat="1" ht="12.5" customHeight="1">
      <c r="A147" s="269"/>
      <c r="B147" s="270">
        <v>144</v>
      </c>
      <c r="C147" s="271">
        <v>45</v>
      </c>
      <c r="D147" s="271"/>
      <c r="E147" s="270"/>
      <c r="F147" s="272">
        <v>42814</v>
      </c>
      <c r="G147" s="273" t="s">
        <v>376</v>
      </c>
      <c r="H147" s="270">
        <v>4070</v>
      </c>
      <c r="I147" s="270">
        <v>1020</v>
      </c>
      <c r="J147" s="269">
        <f t="shared" si="4"/>
        <v>16445.62999999999</v>
      </c>
      <c r="K147" s="269"/>
      <c r="L147" s="269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269"/>
      <c r="Y147" s="269"/>
      <c r="Z147" s="269"/>
    </row>
    <row r="148" spans="1:26" ht="12.75" customHeight="1">
      <c r="A148" s="135"/>
      <c r="B148" s="97">
        <v>145</v>
      </c>
      <c r="C148" s="136"/>
      <c r="D148" s="136">
        <v>114.9</v>
      </c>
      <c r="E148" s="97"/>
      <c r="F148" s="139">
        <v>42815</v>
      </c>
      <c r="G148" s="98" t="s">
        <v>209</v>
      </c>
      <c r="H148" s="97">
        <v>1020</v>
      </c>
      <c r="I148" s="97">
        <v>4100</v>
      </c>
      <c r="J148" s="135">
        <f t="shared" si="4"/>
        <v>16330.72999999999</v>
      </c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s="274" customFormat="1" ht="12.75" customHeight="1">
      <c r="A149" s="269"/>
      <c r="B149" s="270">
        <v>146</v>
      </c>
      <c r="C149" s="271">
        <v>84</v>
      </c>
      <c r="D149" s="271"/>
      <c r="E149" s="270"/>
      <c r="F149" s="272">
        <v>42815</v>
      </c>
      <c r="G149" s="273" t="s">
        <v>377</v>
      </c>
      <c r="H149" s="270">
        <v>1020</v>
      </c>
      <c r="I149" s="270">
        <v>4021</v>
      </c>
      <c r="J149" s="269">
        <f t="shared" si="4"/>
        <v>16414.729999999989</v>
      </c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</row>
    <row r="150" spans="1:26" s="281" customFormat="1" ht="12.75" customHeight="1">
      <c r="A150" s="280"/>
      <c r="B150" s="313">
        <v>147</v>
      </c>
      <c r="C150" s="314"/>
      <c r="D150" s="314">
        <v>25.56</v>
      </c>
      <c r="E150" s="313"/>
      <c r="F150" s="315">
        <v>42816</v>
      </c>
      <c r="G150" s="316" t="s">
        <v>378</v>
      </c>
      <c r="H150" s="313">
        <v>1020</v>
      </c>
      <c r="I150" s="313">
        <v>4042</v>
      </c>
      <c r="J150" s="280">
        <f t="shared" si="4"/>
        <v>16389.169999999987</v>
      </c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</row>
    <row r="151" spans="1:26" s="292" customFormat="1" ht="12.75" customHeight="1">
      <c r="A151" s="291"/>
      <c r="B151" s="293">
        <v>148</v>
      </c>
      <c r="C151" s="294"/>
      <c r="D151" s="294">
        <v>20</v>
      </c>
      <c r="E151" s="293"/>
      <c r="F151" s="295">
        <v>42816</v>
      </c>
      <c r="G151" s="296" t="s">
        <v>379</v>
      </c>
      <c r="H151" s="293">
        <v>1020</v>
      </c>
      <c r="I151" s="293">
        <v>4043</v>
      </c>
      <c r="J151" s="291">
        <f t="shared" si="4"/>
        <v>16369.169999999987</v>
      </c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</row>
    <row r="152" spans="1:26" s="201" customFormat="1" ht="13">
      <c r="A152" s="195"/>
      <c r="B152" s="196">
        <v>149</v>
      </c>
      <c r="C152" s="197"/>
      <c r="D152" s="197">
        <v>37.6</v>
      </c>
      <c r="E152" s="196"/>
      <c r="F152" s="202">
        <v>42816</v>
      </c>
      <c r="G152" s="199" t="s">
        <v>380</v>
      </c>
      <c r="H152" s="196">
        <v>4701</v>
      </c>
      <c r="I152" s="196">
        <v>1020</v>
      </c>
      <c r="J152" s="195">
        <f t="shared" si="4"/>
        <v>16331.569999999987</v>
      </c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</row>
    <row r="153" spans="1:26" s="274" customFormat="1" ht="13">
      <c r="A153" s="269"/>
      <c r="B153" s="270">
        <v>150</v>
      </c>
      <c r="C153" s="271">
        <v>343</v>
      </c>
      <c r="D153" s="271"/>
      <c r="E153" s="270"/>
      <c r="F153" s="272">
        <v>42816</v>
      </c>
      <c r="G153" s="273" t="s">
        <v>381</v>
      </c>
      <c r="H153" s="270">
        <v>1020</v>
      </c>
      <c r="I153" s="270">
        <v>4200</v>
      </c>
      <c r="J153" s="269">
        <f>J152+C153-D153</f>
        <v>16674.569999999985</v>
      </c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</row>
    <row r="154" spans="1:26" ht="12.75" customHeight="1">
      <c r="A154" s="135"/>
      <c r="B154" s="97">
        <v>151</v>
      </c>
      <c r="C154" s="136">
        <v>150</v>
      </c>
      <c r="D154" s="136"/>
      <c r="E154" s="97"/>
      <c r="F154" s="139">
        <v>42816</v>
      </c>
      <c r="G154" s="98" t="s">
        <v>437</v>
      </c>
      <c r="H154" s="97">
        <v>1020</v>
      </c>
      <c r="I154" s="97">
        <v>4070</v>
      </c>
      <c r="J154" s="135">
        <f t="shared" ref="J154" si="5">J153+C154-D154</f>
        <v>16824.569999999985</v>
      </c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s="274" customFormat="1" ht="12.75" customHeight="1">
      <c r="A155" s="269"/>
      <c r="B155" s="270">
        <v>152</v>
      </c>
      <c r="C155" s="271">
        <v>42</v>
      </c>
      <c r="D155" s="271"/>
      <c r="E155" s="270"/>
      <c r="F155" s="275">
        <v>42816</v>
      </c>
      <c r="G155" s="273" t="s">
        <v>382</v>
      </c>
      <c r="H155" s="270">
        <v>1020</v>
      </c>
      <c r="I155" s="270">
        <v>4050</v>
      </c>
      <c r="J155" s="269">
        <f>J154+C155-D155</f>
        <v>16866.569999999985</v>
      </c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  <c r="Z155" s="269"/>
    </row>
    <row r="156" spans="1:26" s="281" customFormat="1" ht="12.75" customHeight="1">
      <c r="A156" s="280"/>
      <c r="B156" s="313">
        <v>153</v>
      </c>
      <c r="C156" s="314"/>
      <c r="D156" s="314">
        <v>16</v>
      </c>
      <c r="E156" s="313"/>
      <c r="F156" s="318">
        <v>42817</v>
      </c>
      <c r="G156" s="316" t="s">
        <v>383</v>
      </c>
      <c r="H156" s="313">
        <v>1020</v>
      </c>
      <c r="I156" s="313">
        <v>4050</v>
      </c>
      <c r="J156" s="280">
        <f t="shared" ref="J156:J188" si="6">J155+C156-D156</f>
        <v>16850.569999999985</v>
      </c>
      <c r="K156" s="280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</row>
    <row r="157" spans="1:26" s="328" customFormat="1" ht="12.75" customHeight="1">
      <c r="A157" s="323"/>
      <c r="B157" s="324">
        <v>154</v>
      </c>
      <c r="C157" s="325"/>
      <c r="D157" s="325">
        <v>18.5</v>
      </c>
      <c r="E157" s="324"/>
      <c r="F157" s="336">
        <v>42817</v>
      </c>
      <c r="G157" s="335" t="s">
        <v>384</v>
      </c>
      <c r="H157" s="324">
        <v>1020</v>
      </c>
      <c r="I157" s="324">
        <v>4070</v>
      </c>
      <c r="J157" s="323">
        <f t="shared" si="6"/>
        <v>16832.069999999985</v>
      </c>
      <c r="K157" s="323"/>
      <c r="L157" s="323"/>
      <c r="M157" s="323"/>
      <c r="N157" s="323"/>
      <c r="O157" s="323"/>
      <c r="P157" s="323"/>
      <c r="Q157" s="323"/>
      <c r="R157" s="323"/>
      <c r="S157" s="323"/>
      <c r="T157" s="323"/>
      <c r="U157" s="323"/>
      <c r="V157" s="323"/>
      <c r="W157" s="323"/>
      <c r="X157" s="323"/>
      <c r="Y157" s="323"/>
      <c r="Z157" s="323"/>
    </row>
    <row r="158" spans="1:26" ht="12.75" customHeight="1">
      <c r="A158" s="135"/>
      <c r="B158" s="97">
        <v>155</v>
      </c>
      <c r="C158" s="136"/>
      <c r="D158" s="136">
        <v>85</v>
      </c>
      <c r="E158" s="97"/>
      <c r="F158" s="140">
        <v>42817</v>
      </c>
      <c r="G158" s="98" t="s">
        <v>503</v>
      </c>
      <c r="H158" s="97">
        <v>1020</v>
      </c>
      <c r="I158" s="97">
        <v>4070</v>
      </c>
      <c r="J158" s="135">
        <f t="shared" si="6"/>
        <v>16747.069999999985</v>
      </c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2.75" customHeight="1">
      <c r="A159" s="135"/>
      <c r="B159" s="97">
        <v>156</v>
      </c>
      <c r="C159" s="136"/>
      <c r="D159" s="136">
        <v>12</v>
      </c>
      <c r="E159" s="97"/>
      <c r="F159" s="140">
        <v>42817</v>
      </c>
      <c r="G159" s="98" t="s">
        <v>436</v>
      </c>
      <c r="H159" s="97">
        <v>1020</v>
      </c>
      <c r="I159" s="97">
        <v>4042</v>
      </c>
      <c r="J159" s="135">
        <f t="shared" si="6"/>
        <v>16735.069999999985</v>
      </c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s="274" customFormat="1" ht="12.75" customHeight="1">
      <c r="A160" s="269"/>
      <c r="B160" s="270">
        <v>157</v>
      </c>
      <c r="C160" s="271">
        <v>42</v>
      </c>
      <c r="D160" s="271"/>
      <c r="E160" s="270"/>
      <c r="F160" s="275">
        <v>42817</v>
      </c>
      <c r="G160" s="273" t="s">
        <v>364</v>
      </c>
      <c r="H160" s="270">
        <v>1020</v>
      </c>
      <c r="I160" s="270">
        <v>4003</v>
      </c>
      <c r="J160" s="269">
        <f t="shared" si="6"/>
        <v>16777.069999999985</v>
      </c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  <c r="Z160" s="269"/>
    </row>
    <row r="161" spans="1:26" s="274" customFormat="1" ht="12.75" customHeight="1">
      <c r="A161" s="269"/>
      <c r="B161" s="270">
        <v>158</v>
      </c>
      <c r="C161" s="271">
        <v>259</v>
      </c>
      <c r="D161" s="271"/>
      <c r="E161" s="270"/>
      <c r="F161" s="275">
        <v>42822</v>
      </c>
      <c r="G161" s="273" t="s">
        <v>363</v>
      </c>
      <c r="H161" s="270">
        <v>1020</v>
      </c>
      <c r="I161" s="270">
        <v>4043</v>
      </c>
      <c r="J161" s="269">
        <f t="shared" si="6"/>
        <v>17036.069999999985</v>
      </c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69"/>
      <c r="Z161" s="269"/>
    </row>
    <row r="162" spans="1:26" s="274" customFormat="1" ht="12.75" customHeight="1">
      <c r="A162" s="269"/>
      <c r="B162" s="270">
        <v>159</v>
      </c>
      <c r="C162" s="271">
        <v>42</v>
      </c>
      <c r="D162" s="271"/>
      <c r="E162" s="270"/>
      <c r="F162" s="275">
        <v>42822</v>
      </c>
      <c r="G162" s="273" t="s">
        <v>385</v>
      </c>
      <c r="H162" s="270">
        <v>1020</v>
      </c>
      <c r="I162" s="270">
        <v>4070</v>
      </c>
      <c r="J162" s="269">
        <f t="shared" si="6"/>
        <v>17078.069999999985</v>
      </c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  <c r="Z162" s="269"/>
    </row>
    <row r="163" spans="1:26" s="274" customFormat="1" ht="12.75" customHeight="1">
      <c r="A163" s="269"/>
      <c r="B163" s="270">
        <v>160</v>
      </c>
      <c r="C163" s="271">
        <v>63</v>
      </c>
      <c r="D163" s="271"/>
      <c r="E163" s="270"/>
      <c r="F163" s="275">
        <v>42823</v>
      </c>
      <c r="G163" s="273" t="s">
        <v>443</v>
      </c>
      <c r="H163" s="270">
        <v>1020</v>
      </c>
      <c r="I163" s="270">
        <v>4044</v>
      </c>
      <c r="J163" s="269">
        <f t="shared" si="6"/>
        <v>17141.069999999985</v>
      </c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  <c r="Z163" s="269"/>
    </row>
    <row r="164" spans="1:26" s="281" customFormat="1" ht="12.75" customHeight="1">
      <c r="A164" s="280"/>
      <c r="B164" s="313">
        <v>161</v>
      </c>
      <c r="C164" s="314"/>
      <c r="D164" s="314">
        <v>37.85</v>
      </c>
      <c r="E164" s="313"/>
      <c r="F164" s="318">
        <v>42824</v>
      </c>
      <c r="G164" s="316" t="s">
        <v>483</v>
      </c>
      <c r="H164" s="313">
        <v>1020</v>
      </c>
      <c r="I164" s="313">
        <v>4002</v>
      </c>
      <c r="J164" s="280">
        <f t="shared" si="6"/>
        <v>17103.219999999987</v>
      </c>
      <c r="K164" s="280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</row>
    <row r="165" spans="1:26" ht="12.75" customHeight="1">
      <c r="A165" s="135"/>
      <c r="B165" s="97">
        <v>162</v>
      </c>
      <c r="C165" s="136"/>
      <c r="D165" s="136">
        <v>4.7</v>
      </c>
      <c r="E165" s="97"/>
      <c r="F165" s="140">
        <v>42825</v>
      </c>
      <c r="G165" s="98" t="s">
        <v>433</v>
      </c>
      <c r="H165" s="97">
        <v>1020</v>
      </c>
      <c r="I165" s="97">
        <v>4002</v>
      </c>
      <c r="J165" s="135">
        <f t="shared" si="6"/>
        <v>17098.519999999986</v>
      </c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2.75" customHeight="1">
      <c r="A166" s="142"/>
      <c r="B166" s="260">
        <v>163</v>
      </c>
      <c r="C166" s="261"/>
      <c r="D166" s="261">
        <v>46.1</v>
      </c>
      <c r="E166" s="260"/>
      <c r="F166" s="264">
        <v>42830</v>
      </c>
      <c r="G166" s="262" t="s">
        <v>386</v>
      </c>
      <c r="H166" s="260">
        <v>1020</v>
      </c>
      <c r="I166" s="260">
        <v>4070</v>
      </c>
      <c r="J166" s="142">
        <f t="shared" si="6"/>
        <v>17052.419999999987</v>
      </c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2.75" customHeight="1">
      <c r="A167" s="135"/>
      <c r="B167" s="97">
        <v>164</v>
      </c>
      <c r="C167" s="136"/>
      <c r="D167" s="136">
        <v>50</v>
      </c>
      <c r="E167" s="97"/>
      <c r="F167" s="140">
        <v>42830</v>
      </c>
      <c r="G167" s="98" t="s">
        <v>444</v>
      </c>
      <c r="H167" s="97">
        <v>1020</v>
      </c>
      <c r="I167" s="97">
        <v>4050</v>
      </c>
      <c r="J167" s="135">
        <f t="shared" si="6"/>
        <v>17002.419999999987</v>
      </c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2.75" customHeight="1">
      <c r="A168" s="135"/>
      <c r="B168" s="97">
        <v>165</v>
      </c>
      <c r="C168" s="136"/>
      <c r="D168" s="136">
        <v>66.95</v>
      </c>
      <c r="E168" s="97"/>
      <c r="F168" s="140">
        <v>42830</v>
      </c>
      <c r="G168" s="98" t="s">
        <v>445</v>
      </c>
      <c r="H168" s="97">
        <v>1020</v>
      </c>
      <c r="I168" s="97">
        <v>4045</v>
      </c>
      <c r="J168" s="135">
        <f t="shared" si="6"/>
        <v>16935.469999999987</v>
      </c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s="201" customFormat="1" ht="12.75" customHeight="1">
      <c r="A169" s="195"/>
      <c r="B169" s="196">
        <v>166</v>
      </c>
      <c r="C169" s="197">
        <v>1466</v>
      </c>
      <c r="D169" s="197"/>
      <c r="E169" s="196"/>
      <c r="F169" s="198">
        <v>42830</v>
      </c>
      <c r="G169" s="199" t="s">
        <v>387</v>
      </c>
      <c r="H169" s="196">
        <v>1020</v>
      </c>
      <c r="I169" s="196">
        <v>4003</v>
      </c>
      <c r="J169" s="195">
        <f t="shared" si="6"/>
        <v>18401.469999999987</v>
      </c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</row>
    <row r="170" spans="1:26" s="201" customFormat="1" ht="12.75" customHeight="1">
      <c r="A170" s="195"/>
      <c r="B170" s="196">
        <v>167</v>
      </c>
      <c r="C170" s="311">
        <v>575</v>
      </c>
      <c r="D170" s="197"/>
      <c r="E170" s="196"/>
      <c r="F170" s="198">
        <v>42830</v>
      </c>
      <c r="G170" s="199" t="s">
        <v>388</v>
      </c>
      <c r="H170" s="196">
        <v>1020</v>
      </c>
      <c r="I170" s="196">
        <v>4021</v>
      </c>
      <c r="J170" s="195">
        <f t="shared" si="6"/>
        <v>18976.469999999987</v>
      </c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</row>
    <row r="171" spans="1:26" s="274" customFormat="1" ht="12.75" customHeight="1">
      <c r="A171" s="269"/>
      <c r="B171" s="270">
        <v>168</v>
      </c>
      <c r="C171" s="271">
        <v>35</v>
      </c>
      <c r="D171" s="271"/>
      <c r="E171" s="270"/>
      <c r="F171" s="275">
        <v>42830</v>
      </c>
      <c r="G171" s="273" t="s">
        <v>446</v>
      </c>
      <c r="H171" s="270">
        <v>4070</v>
      </c>
      <c r="I171" s="270">
        <v>1020</v>
      </c>
      <c r="J171" s="269">
        <f t="shared" si="6"/>
        <v>19011.469999999987</v>
      </c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  <c r="Z171" s="269"/>
    </row>
    <row r="172" spans="1:26" s="292" customFormat="1" ht="12.75" customHeight="1">
      <c r="A172" s="291"/>
      <c r="B172" s="293">
        <v>169</v>
      </c>
      <c r="C172" s="294">
        <v>25.35</v>
      </c>
      <c r="D172" s="294"/>
      <c r="E172" s="293"/>
      <c r="F172" s="297">
        <v>42830</v>
      </c>
      <c r="G172" s="296" t="s">
        <v>447</v>
      </c>
      <c r="H172" s="293">
        <v>4050</v>
      </c>
      <c r="I172" s="293">
        <v>1020</v>
      </c>
      <c r="J172" s="291">
        <f t="shared" si="6"/>
        <v>19036.819999999985</v>
      </c>
      <c r="K172" s="291"/>
      <c r="L172" s="291"/>
      <c r="M172" s="291"/>
      <c r="N172" s="291"/>
      <c r="O172" s="291"/>
      <c r="P172" s="291"/>
      <c r="Q172" s="291"/>
      <c r="R172" s="291"/>
      <c r="S172" s="291"/>
      <c r="T172" s="291"/>
      <c r="U172" s="291"/>
      <c r="V172" s="291"/>
      <c r="W172" s="291"/>
      <c r="X172" s="291"/>
      <c r="Y172" s="291"/>
      <c r="Z172" s="291"/>
    </row>
    <row r="173" spans="1:26" s="292" customFormat="1" ht="12.75" customHeight="1">
      <c r="A173" s="291"/>
      <c r="B173" s="293">
        <v>170</v>
      </c>
      <c r="C173" s="294"/>
      <c r="D173" s="294">
        <v>12.8</v>
      </c>
      <c r="E173" s="293"/>
      <c r="F173" s="297">
        <v>42831</v>
      </c>
      <c r="G173" s="296" t="s">
        <v>448</v>
      </c>
      <c r="H173" s="293">
        <v>1020</v>
      </c>
      <c r="I173" s="293">
        <v>4002</v>
      </c>
      <c r="J173" s="291">
        <f t="shared" si="6"/>
        <v>19024.019999999986</v>
      </c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291"/>
      <c r="V173" s="291"/>
      <c r="W173" s="291"/>
      <c r="X173" s="291"/>
      <c r="Y173" s="291"/>
      <c r="Z173" s="291"/>
    </row>
    <row r="174" spans="1:26" s="292" customFormat="1" ht="12.75" customHeight="1">
      <c r="A174" s="291"/>
      <c r="B174" s="293">
        <v>171</v>
      </c>
      <c r="C174" s="294"/>
      <c r="D174" s="294">
        <v>12.8</v>
      </c>
      <c r="E174" s="291"/>
      <c r="F174" s="297">
        <v>42831</v>
      </c>
      <c r="G174" s="296" t="s">
        <v>449</v>
      </c>
      <c r="H174" s="293">
        <v>1020</v>
      </c>
      <c r="I174" s="293">
        <v>4002</v>
      </c>
      <c r="J174" s="291">
        <f t="shared" si="6"/>
        <v>19011.219999999987</v>
      </c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291"/>
      <c r="V174" s="291"/>
      <c r="W174" s="291"/>
      <c r="X174" s="291"/>
      <c r="Y174" s="291"/>
      <c r="Z174" s="291"/>
    </row>
    <row r="175" spans="1:26" s="292" customFormat="1" ht="12.75" customHeight="1">
      <c r="A175" s="291"/>
      <c r="B175" s="293">
        <v>172</v>
      </c>
      <c r="C175" s="294"/>
      <c r="D175" s="294">
        <v>12.8</v>
      </c>
      <c r="E175" s="291"/>
      <c r="F175" s="297">
        <v>42831</v>
      </c>
      <c r="G175" s="291" t="s">
        <v>450</v>
      </c>
      <c r="H175" s="293">
        <v>1020</v>
      </c>
      <c r="I175" s="293">
        <v>4500</v>
      </c>
      <c r="J175" s="291">
        <f t="shared" si="6"/>
        <v>18998.419999999987</v>
      </c>
      <c r="K175" s="291"/>
      <c r="L175" s="291"/>
      <c r="M175" s="291"/>
      <c r="N175" s="291"/>
      <c r="O175" s="291"/>
      <c r="P175" s="291"/>
      <c r="Q175" s="291"/>
      <c r="R175" s="291"/>
      <c r="S175" s="291"/>
      <c r="T175" s="291"/>
      <c r="U175" s="291"/>
      <c r="V175" s="291"/>
      <c r="W175" s="291"/>
      <c r="X175" s="291"/>
      <c r="Y175" s="291"/>
      <c r="Z175" s="291"/>
    </row>
    <row r="176" spans="1:26" s="292" customFormat="1" ht="12.75" customHeight="1">
      <c r="A176" s="291"/>
      <c r="B176" s="293">
        <v>173</v>
      </c>
      <c r="C176" s="294"/>
      <c r="D176" s="294">
        <v>12.8</v>
      </c>
      <c r="E176" s="293"/>
      <c r="F176" s="297">
        <v>42831</v>
      </c>
      <c r="G176" s="298" t="s">
        <v>451</v>
      </c>
      <c r="H176" s="293">
        <v>1020</v>
      </c>
      <c r="I176" s="293">
        <v>4043</v>
      </c>
      <c r="J176" s="291">
        <f t="shared" si="6"/>
        <v>18985.619999999988</v>
      </c>
      <c r="K176" s="291"/>
      <c r="L176" s="291"/>
      <c r="M176" s="291"/>
      <c r="N176" s="291"/>
      <c r="O176" s="291"/>
      <c r="P176" s="291"/>
      <c r="Q176" s="291"/>
      <c r="R176" s="291"/>
      <c r="S176" s="291"/>
      <c r="T176" s="291"/>
      <c r="U176" s="291"/>
      <c r="V176" s="291"/>
      <c r="W176" s="291"/>
      <c r="X176" s="291"/>
      <c r="Y176" s="291"/>
      <c r="Z176" s="291"/>
    </row>
    <row r="177" spans="1:26" s="274" customFormat="1" ht="12.75" customHeight="1">
      <c r="A177" s="269"/>
      <c r="B177" s="270">
        <v>174</v>
      </c>
      <c r="C177" s="271"/>
      <c r="D177" s="271">
        <v>675</v>
      </c>
      <c r="E177" s="270"/>
      <c r="F177" s="275">
        <v>42831</v>
      </c>
      <c r="G177" s="273" t="s">
        <v>414</v>
      </c>
      <c r="H177" s="270">
        <v>1020</v>
      </c>
      <c r="I177" s="270">
        <v>4066</v>
      </c>
      <c r="J177" s="269">
        <f t="shared" si="6"/>
        <v>18310.619999999988</v>
      </c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  <c r="Z177" s="269"/>
    </row>
    <row r="178" spans="1:26" s="274" customFormat="1" ht="12.75" customHeight="1">
      <c r="A178" s="269"/>
      <c r="B178" s="270">
        <v>175</v>
      </c>
      <c r="C178" s="271">
        <v>38</v>
      </c>
      <c r="D178" s="271"/>
      <c r="E178" s="270"/>
      <c r="F178" s="275">
        <v>42836</v>
      </c>
      <c r="G178" s="273" t="s">
        <v>390</v>
      </c>
      <c r="H178" s="270">
        <v>1020</v>
      </c>
      <c r="I178" s="270">
        <v>4002</v>
      </c>
      <c r="J178" s="269">
        <f t="shared" si="6"/>
        <v>18348.619999999988</v>
      </c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269"/>
      <c r="Y178" s="269"/>
      <c r="Z178" s="269"/>
    </row>
    <row r="179" spans="1:26" s="274" customFormat="1" ht="12.75" customHeight="1">
      <c r="A179" s="269"/>
      <c r="B179" s="270">
        <v>176</v>
      </c>
      <c r="C179" s="271"/>
      <c r="D179" s="271">
        <v>39.75</v>
      </c>
      <c r="E179" s="270"/>
      <c r="F179" s="275">
        <v>42837</v>
      </c>
      <c r="G179" s="273" t="s">
        <v>452</v>
      </c>
      <c r="H179" s="270">
        <v>1020</v>
      </c>
      <c r="I179" s="270">
        <v>4504</v>
      </c>
      <c r="J179" s="269">
        <f t="shared" si="6"/>
        <v>18308.869999999988</v>
      </c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  <c r="Z179" s="269"/>
    </row>
    <row r="180" spans="1:26" s="274" customFormat="1" ht="12.75" customHeight="1">
      <c r="A180" s="269"/>
      <c r="B180" s="270">
        <v>177</v>
      </c>
      <c r="C180" s="271"/>
      <c r="D180" s="271">
        <v>185.6</v>
      </c>
      <c r="E180" s="270"/>
      <c r="F180" s="275">
        <v>42837</v>
      </c>
      <c r="G180" s="273" t="s">
        <v>391</v>
      </c>
      <c r="H180" s="270">
        <v>4070</v>
      </c>
      <c r="I180" s="270">
        <v>1020</v>
      </c>
      <c r="J180" s="269">
        <f t="shared" si="6"/>
        <v>18123.26999999999</v>
      </c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269"/>
    </row>
    <row r="181" spans="1:26" s="274" customFormat="1" ht="12.75" customHeight="1">
      <c r="A181" s="269"/>
      <c r="B181" s="270">
        <v>178</v>
      </c>
      <c r="C181" s="271"/>
      <c r="D181" s="271">
        <v>241</v>
      </c>
      <c r="E181" s="270"/>
      <c r="F181" s="275">
        <v>42838</v>
      </c>
      <c r="G181" s="273" t="s">
        <v>453</v>
      </c>
      <c r="H181" s="270">
        <v>1020</v>
      </c>
      <c r="I181" s="270">
        <v>4700</v>
      </c>
      <c r="J181" s="269">
        <f t="shared" si="6"/>
        <v>17882.26999999999</v>
      </c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269"/>
      <c r="Y181" s="269"/>
      <c r="Z181" s="269"/>
    </row>
    <row r="182" spans="1:26" ht="12.75" customHeight="1">
      <c r="A182" s="135"/>
      <c r="B182" s="97">
        <v>179</v>
      </c>
      <c r="C182" s="136"/>
      <c r="D182" s="136">
        <v>37.6</v>
      </c>
      <c r="E182" s="97"/>
      <c r="F182" s="140">
        <v>42843</v>
      </c>
      <c r="G182" s="98" t="s">
        <v>454</v>
      </c>
      <c r="H182" s="97">
        <v>4702</v>
      </c>
      <c r="I182" s="97">
        <v>1020</v>
      </c>
      <c r="J182" s="135">
        <f t="shared" si="6"/>
        <v>17844.669999999991</v>
      </c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s="328" customFormat="1" ht="12.75" customHeight="1">
      <c r="A183" s="323"/>
      <c r="B183" s="324">
        <v>180</v>
      </c>
      <c r="C183" s="325"/>
      <c r="D183" s="325">
        <v>1383.45</v>
      </c>
      <c r="E183" s="324"/>
      <c r="F183" s="336">
        <v>42843</v>
      </c>
      <c r="G183" s="323" t="s">
        <v>415</v>
      </c>
      <c r="H183" s="324">
        <v>1020</v>
      </c>
      <c r="I183" s="324">
        <v>4700</v>
      </c>
      <c r="J183" s="323">
        <f t="shared" si="6"/>
        <v>16461.21999999999</v>
      </c>
      <c r="K183" s="323"/>
      <c r="L183" s="323"/>
      <c r="M183" s="323"/>
      <c r="N183" s="323"/>
      <c r="O183" s="323"/>
      <c r="P183" s="323"/>
      <c r="Q183" s="323"/>
      <c r="R183" s="323"/>
      <c r="S183" s="323"/>
      <c r="T183" s="323"/>
      <c r="U183" s="323"/>
      <c r="V183" s="323"/>
      <c r="W183" s="323"/>
      <c r="X183" s="323"/>
      <c r="Y183" s="323"/>
      <c r="Z183" s="323"/>
    </row>
    <row r="184" spans="1:26" s="292" customFormat="1" ht="12.75" customHeight="1">
      <c r="A184" s="291"/>
      <c r="B184" s="293">
        <v>181</v>
      </c>
      <c r="C184" s="294">
        <v>434</v>
      </c>
      <c r="D184" s="294"/>
      <c r="E184" s="293"/>
      <c r="F184" s="295">
        <v>42843</v>
      </c>
      <c r="G184" s="296" t="s">
        <v>455</v>
      </c>
      <c r="H184" s="293">
        <v>1020</v>
      </c>
      <c r="I184" s="293">
        <v>4701</v>
      </c>
      <c r="J184" s="291">
        <f t="shared" si="6"/>
        <v>16895.21999999999</v>
      </c>
      <c r="K184" s="291"/>
      <c r="L184" s="291"/>
      <c r="M184" s="291"/>
      <c r="N184" s="291"/>
      <c r="O184" s="291"/>
      <c r="P184" s="291"/>
      <c r="Q184" s="291"/>
      <c r="R184" s="291"/>
      <c r="S184" s="291"/>
      <c r="T184" s="291"/>
      <c r="U184" s="291"/>
      <c r="V184" s="291"/>
      <c r="W184" s="291"/>
      <c r="X184" s="291"/>
      <c r="Y184" s="291"/>
      <c r="Z184" s="291"/>
    </row>
    <row r="185" spans="1:26" s="328" customFormat="1" ht="12.75" customHeight="1">
      <c r="A185" s="323"/>
      <c r="B185" s="324">
        <v>182</v>
      </c>
      <c r="C185" s="325">
        <v>1562.75</v>
      </c>
      <c r="D185" s="325"/>
      <c r="E185" s="324"/>
      <c r="F185" s="326">
        <v>42850</v>
      </c>
      <c r="G185" s="343" t="s">
        <v>417</v>
      </c>
      <c r="H185" s="324">
        <v>1020</v>
      </c>
      <c r="I185" s="324">
        <v>4046</v>
      </c>
      <c r="J185" s="323">
        <f t="shared" si="6"/>
        <v>18457.96999999999</v>
      </c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323"/>
      <c r="V185" s="323"/>
      <c r="W185" s="323"/>
      <c r="X185" s="323"/>
      <c r="Y185" s="323"/>
      <c r="Z185" s="323"/>
    </row>
    <row r="186" spans="1:26" s="274" customFormat="1" ht="12.75" customHeight="1">
      <c r="A186" s="269"/>
      <c r="B186" s="270">
        <v>183</v>
      </c>
      <c r="C186" s="271"/>
      <c r="D186" s="271">
        <v>63.5</v>
      </c>
      <c r="E186" s="270"/>
      <c r="F186" s="272">
        <v>42851</v>
      </c>
      <c r="G186" s="273" t="s">
        <v>392</v>
      </c>
      <c r="H186" s="270">
        <v>1020</v>
      </c>
      <c r="I186" s="270">
        <v>4022</v>
      </c>
      <c r="J186" s="269">
        <f t="shared" si="6"/>
        <v>18394.46999999999</v>
      </c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69"/>
      <c r="Z186" s="269"/>
    </row>
    <row r="187" spans="1:26" s="274" customFormat="1" ht="12.75" customHeight="1">
      <c r="A187" s="269"/>
      <c r="B187" s="270">
        <v>184</v>
      </c>
      <c r="C187" s="271"/>
      <c r="D187" s="271">
        <v>22.1</v>
      </c>
      <c r="E187" s="270"/>
      <c r="F187" s="272">
        <v>42851</v>
      </c>
      <c r="G187" s="273" t="s">
        <v>456</v>
      </c>
      <c r="H187" s="270">
        <v>4004</v>
      </c>
      <c r="I187" s="270">
        <v>1020</v>
      </c>
      <c r="J187" s="269">
        <f t="shared" si="6"/>
        <v>18372.369999999992</v>
      </c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  <c r="Z187" s="269"/>
    </row>
    <row r="188" spans="1:26" s="201" customFormat="1" ht="12.75" customHeight="1">
      <c r="A188" s="195"/>
      <c r="B188" s="196">
        <v>185</v>
      </c>
      <c r="C188" s="197"/>
      <c r="D188" s="197">
        <v>160</v>
      </c>
      <c r="E188" s="196"/>
      <c r="F188" s="202">
        <v>42851</v>
      </c>
      <c r="G188" s="199" t="s">
        <v>393</v>
      </c>
      <c r="H188" s="196">
        <v>1020</v>
      </c>
      <c r="I188" s="196">
        <v>4050</v>
      </c>
      <c r="J188" s="195">
        <f t="shared" si="6"/>
        <v>18212.369999999992</v>
      </c>
      <c r="K188" s="195"/>
      <c r="L188" s="195"/>
      <c r="M188" s="195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</row>
    <row r="189" spans="1:26" s="281" customFormat="1" ht="12.75" customHeight="1">
      <c r="A189" s="280"/>
      <c r="B189" s="313">
        <v>186</v>
      </c>
      <c r="C189" s="314"/>
      <c r="D189" s="314">
        <v>130</v>
      </c>
      <c r="E189" s="313"/>
      <c r="F189" s="315">
        <v>42852</v>
      </c>
      <c r="G189" s="316" t="s">
        <v>457</v>
      </c>
      <c r="H189" s="313">
        <v>1020</v>
      </c>
      <c r="I189" s="313">
        <v>4701</v>
      </c>
      <c r="J189" s="280">
        <f>J188+C189-D189</f>
        <v>18082.369999999992</v>
      </c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/>
      <c r="V189" s="280"/>
      <c r="W189" s="280"/>
      <c r="X189" s="280"/>
      <c r="Y189" s="280"/>
      <c r="Z189" s="280"/>
    </row>
    <row r="190" spans="1:26" s="281" customFormat="1" ht="12.75" customHeight="1">
      <c r="A190" s="280"/>
      <c r="B190" s="313">
        <v>187</v>
      </c>
      <c r="C190" s="314"/>
      <c r="D190" s="314">
        <v>69.400000000000006</v>
      </c>
      <c r="E190" s="313"/>
      <c r="F190" s="315">
        <v>42852</v>
      </c>
      <c r="G190" s="316" t="s">
        <v>458</v>
      </c>
      <c r="H190" s="313"/>
      <c r="I190" s="313"/>
      <c r="J190" s="280">
        <f>J189+C190-D190</f>
        <v>18012.96999999999</v>
      </c>
      <c r="K190" s="280"/>
      <c r="L190" s="280"/>
      <c r="M190" s="280"/>
      <c r="N190" s="280"/>
      <c r="O190" s="280"/>
      <c r="P190" s="280"/>
      <c r="Q190" s="280"/>
      <c r="R190" s="280"/>
      <c r="S190" s="280"/>
      <c r="T190" s="280"/>
      <c r="U190" s="280"/>
      <c r="V190" s="280"/>
      <c r="W190" s="280"/>
      <c r="X190" s="280"/>
      <c r="Y190" s="280"/>
      <c r="Z190" s="280"/>
    </row>
    <row r="191" spans="1:26" ht="12.75" customHeight="1">
      <c r="A191" s="135"/>
      <c r="B191" s="97">
        <v>188</v>
      </c>
      <c r="C191" s="136"/>
      <c r="D191" s="136">
        <v>10.95</v>
      </c>
      <c r="E191" s="97"/>
      <c r="F191" s="139">
        <v>42855</v>
      </c>
      <c r="G191" s="98" t="s">
        <v>433</v>
      </c>
      <c r="H191" s="97">
        <v>1020</v>
      </c>
      <c r="I191" s="97">
        <v>4701</v>
      </c>
      <c r="J191" s="135">
        <f>J190+C191-D191</f>
        <v>18002.01999999999</v>
      </c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s="281" customFormat="1" ht="12.75" customHeight="1">
      <c r="A192" s="280"/>
      <c r="B192" s="313">
        <v>189</v>
      </c>
      <c r="C192" s="314">
        <v>187</v>
      </c>
      <c r="D192" s="280"/>
      <c r="E192" s="313"/>
      <c r="F192" s="315">
        <v>42859</v>
      </c>
      <c r="G192" s="316" t="s">
        <v>459</v>
      </c>
      <c r="H192" s="313">
        <v>1020</v>
      </c>
      <c r="I192" s="313">
        <v>4701</v>
      </c>
      <c r="J192" s="280">
        <f>J191+C192-D192</f>
        <v>18189.01999999999</v>
      </c>
      <c r="K192" s="280"/>
      <c r="L192" s="280"/>
      <c r="M192" s="280"/>
      <c r="N192" s="280"/>
      <c r="O192" s="280"/>
      <c r="P192" s="280"/>
      <c r="Q192" s="280"/>
      <c r="R192" s="280"/>
      <c r="S192" s="280"/>
      <c r="T192" s="280"/>
      <c r="U192" s="280"/>
      <c r="V192" s="280"/>
      <c r="W192" s="280"/>
      <c r="X192" s="280"/>
      <c r="Y192" s="280"/>
      <c r="Z192" s="280"/>
    </row>
    <row r="193" spans="1:26" s="374" customFormat="1" ht="12.75" customHeight="1">
      <c r="A193" s="370"/>
      <c r="B193" s="371">
        <v>190</v>
      </c>
      <c r="C193" s="372"/>
      <c r="D193" s="372">
        <v>12.8</v>
      </c>
      <c r="E193" s="371"/>
      <c r="F193" s="373">
        <v>42829</v>
      </c>
      <c r="G193" s="298" t="s">
        <v>460</v>
      </c>
      <c r="H193" s="371">
        <v>1020</v>
      </c>
      <c r="I193" s="371">
        <v>4701</v>
      </c>
      <c r="J193" s="370">
        <f t="shared" ref="J193:J225" si="7">J192+C193-D193</f>
        <v>18176.21999999999</v>
      </c>
      <c r="K193" s="370"/>
      <c r="L193" s="370"/>
      <c r="M193" s="370"/>
      <c r="N193" s="370"/>
      <c r="O193" s="370"/>
      <c r="P193" s="370"/>
      <c r="Q193" s="370"/>
      <c r="R193" s="370"/>
      <c r="S193" s="370"/>
      <c r="T193" s="370"/>
      <c r="U193" s="370"/>
      <c r="V193" s="370"/>
      <c r="W193" s="370"/>
      <c r="X193" s="370"/>
      <c r="Y193" s="370"/>
      <c r="Z193" s="370"/>
    </row>
    <row r="194" spans="1:26" s="274" customFormat="1" ht="12.75" customHeight="1">
      <c r="A194" s="269"/>
      <c r="B194" s="270">
        <v>191</v>
      </c>
      <c r="C194" s="271">
        <v>42</v>
      </c>
      <c r="D194" s="271"/>
      <c r="E194" s="270"/>
      <c r="F194" s="275">
        <v>42859</v>
      </c>
      <c r="G194" s="273" t="s">
        <v>461</v>
      </c>
      <c r="H194" s="270">
        <v>1020</v>
      </c>
      <c r="I194" s="270">
        <v>4503</v>
      </c>
      <c r="J194" s="269">
        <f t="shared" si="7"/>
        <v>18218.21999999999</v>
      </c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269"/>
    </row>
    <row r="195" spans="1:26" s="274" customFormat="1" ht="12.75" customHeight="1">
      <c r="A195" s="269"/>
      <c r="B195" s="270">
        <v>192</v>
      </c>
      <c r="C195" s="271"/>
      <c r="D195" s="271">
        <v>14.5</v>
      </c>
      <c r="E195" s="270"/>
      <c r="F195" s="275">
        <v>42860</v>
      </c>
      <c r="G195" s="273" t="s">
        <v>394</v>
      </c>
      <c r="H195" s="270">
        <v>1020</v>
      </c>
      <c r="I195" s="270">
        <v>4503</v>
      </c>
      <c r="J195" s="269">
        <f t="shared" si="7"/>
        <v>18203.71999999999</v>
      </c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  <c r="Z195" s="269"/>
    </row>
    <row r="196" spans="1:26" s="216" customFormat="1" ht="12.75" customHeight="1">
      <c r="A196" s="210"/>
      <c r="B196" s="211">
        <v>193</v>
      </c>
      <c r="C196" s="212"/>
      <c r="D196" s="212">
        <v>68.959999999999994</v>
      </c>
      <c r="E196" s="211"/>
      <c r="F196" s="213">
        <v>42860</v>
      </c>
      <c r="G196" s="214" t="s">
        <v>395</v>
      </c>
      <c r="H196" s="211">
        <v>1020</v>
      </c>
      <c r="I196" s="211">
        <v>4503</v>
      </c>
      <c r="J196" s="210">
        <f t="shared" si="7"/>
        <v>18134.759999999991</v>
      </c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</row>
    <row r="197" spans="1:26" s="292" customFormat="1" ht="12.75" customHeight="1">
      <c r="A197" s="291"/>
      <c r="B197" s="293">
        <v>194</v>
      </c>
      <c r="C197" s="294"/>
      <c r="D197" s="294">
        <v>15</v>
      </c>
      <c r="E197" s="293"/>
      <c r="F197" s="297">
        <v>42860</v>
      </c>
      <c r="G197" s="296" t="s">
        <v>396</v>
      </c>
      <c r="H197" s="293">
        <v>1020</v>
      </c>
      <c r="I197" s="293">
        <v>4503</v>
      </c>
      <c r="J197" s="291">
        <f t="shared" si="7"/>
        <v>18119.759999999991</v>
      </c>
      <c r="K197" s="291"/>
      <c r="L197" s="291"/>
      <c r="M197" s="291"/>
      <c r="N197" s="291"/>
      <c r="O197" s="291"/>
      <c r="P197" s="291"/>
      <c r="Q197" s="291"/>
      <c r="R197" s="291"/>
      <c r="S197" s="291"/>
      <c r="T197" s="291"/>
      <c r="U197" s="291"/>
      <c r="V197" s="291"/>
      <c r="W197" s="291"/>
      <c r="X197" s="291"/>
      <c r="Y197" s="291"/>
      <c r="Z197" s="291"/>
    </row>
    <row r="198" spans="1:26" s="281" customFormat="1" ht="12.75" customHeight="1">
      <c r="A198" s="280"/>
      <c r="B198" s="313">
        <v>195</v>
      </c>
      <c r="C198" s="314"/>
      <c r="D198" s="314">
        <v>19.399999999999999</v>
      </c>
      <c r="E198" s="313"/>
      <c r="F198" s="315">
        <v>42860</v>
      </c>
      <c r="G198" s="316" t="s">
        <v>397</v>
      </c>
      <c r="H198" s="313">
        <v>1020</v>
      </c>
      <c r="I198" s="313">
        <v>4004</v>
      </c>
      <c r="J198" s="280">
        <f t="shared" si="7"/>
        <v>18100.35999999999</v>
      </c>
      <c r="K198" s="280"/>
      <c r="L198" s="280"/>
      <c r="M198" s="280"/>
      <c r="N198" s="280"/>
      <c r="O198" s="280"/>
      <c r="P198" s="280"/>
      <c r="Q198" s="280"/>
      <c r="R198" s="280"/>
      <c r="S198" s="280"/>
      <c r="T198" s="280"/>
      <c r="U198" s="280"/>
      <c r="V198" s="280"/>
      <c r="W198" s="280"/>
      <c r="X198" s="280"/>
      <c r="Y198" s="280"/>
      <c r="Z198" s="280"/>
    </row>
    <row r="199" spans="1:26" s="292" customFormat="1" ht="12.75" customHeight="1">
      <c r="A199" s="291"/>
      <c r="B199" s="293">
        <v>196</v>
      </c>
      <c r="C199" s="294"/>
      <c r="D199" s="294">
        <v>165.5</v>
      </c>
      <c r="E199" s="293"/>
      <c r="F199" s="295">
        <v>42860</v>
      </c>
      <c r="G199" s="296" t="s">
        <v>398</v>
      </c>
      <c r="H199" s="293">
        <v>1020</v>
      </c>
      <c r="I199" s="293">
        <v>4200</v>
      </c>
      <c r="J199" s="291">
        <f t="shared" si="7"/>
        <v>17934.85999999999</v>
      </c>
      <c r="K199" s="291"/>
      <c r="L199" s="291"/>
      <c r="M199" s="291"/>
      <c r="N199" s="291"/>
      <c r="O199" s="291"/>
      <c r="P199" s="291"/>
      <c r="Q199" s="291"/>
      <c r="R199" s="291"/>
      <c r="S199" s="291"/>
      <c r="T199" s="291"/>
      <c r="U199" s="291"/>
      <c r="V199" s="291"/>
      <c r="W199" s="291"/>
      <c r="X199" s="291"/>
      <c r="Y199" s="291"/>
      <c r="Z199" s="291"/>
    </row>
    <row r="200" spans="1:26" ht="12.75" customHeight="1">
      <c r="A200" s="135"/>
      <c r="B200" s="97">
        <v>197</v>
      </c>
      <c r="C200" s="136"/>
      <c r="D200" s="136">
        <v>84.95</v>
      </c>
      <c r="E200" s="97"/>
      <c r="F200" s="139">
        <v>42860</v>
      </c>
      <c r="G200" s="98" t="s">
        <v>145</v>
      </c>
      <c r="H200" s="97">
        <v>1020</v>
      </c>
      <c r="I200" s="97">
        <v>4200</v>
      </c>
      <c r="J200" s="135">
        <f t="shared" si="7"/>
        <v>17849.909999999989</v>
      </c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2.75" customHeight="1">
      <c r="A201" s="135"/>
      <c r="B201" s="97">
        <v>198</v>
      </c>
      <c r="C201" s="136"/>
      <c r="D201" s="136">
        <v>21.6</v>
      </c>
      <c r="E201" s="97"/>
      <c r="F201" s="139">
        <v>42860</v>
      </c>
      <c r="G201" s="135" t="s">
        <v>462</v>
      </c>
      <c r="H201" s="97">
        <v>1020</v>
      </c>
      <c r="I201" s="97">
        <v>4201</v>
      </c>
      <c r="J201" s="135">
        <f t="shared" si="7"/>
        <v>17828.30999999999</v>
      </c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s="281" customFormat="1" ht="12.75" customHeight="1">
      <c r="A202" s="280"/>
      <c r="B202" s="313">
        <v>199</v>
      </c>
      <c r="C202" s="314"/>
      <c r="D202" s="314">
        <v>14.9</v>
      </c>
      <c r="E202" s="313"/>
      <c r="F202" s="315">
        <v>42860</v>
      </c>
      <c r="G202" s="280" t="s">
        <v>463</v>
      </c>
      <c r="H202" s="313">
        <v>1020</v>
      </c>
      <c r="I202" s="313">
        <v>4200</v>
      </c>
      <c r="J202" s="280">
        <f t="shared" si="7"/>
        <v>17813.409999999989</v>
      </c>
      <c r="K202" s="280"/>
      <c r="L202" s="280"/>
      <c r="M202" s="280"/>
      <c r="N202" s="280"/>
      <c r="O202" s="280"/>
      <c r="P202" s="280"/>
      <c r="Q202" s="280"/>
      <c r="R202" s="280"/>
      <c r="S202" s="280"/>
      <c r="T202" s="280"/>
      <c r="U202" s="280"/>
      <c r="V202" s="280"/>
      <c r="W202" s="280"/>
      <c r="X202" s="280"/>
      <c r="Y202" s="280"/>
      <c r="Z202" s="280"/>
    </row>
    <row r="203" spans="1:26" s="292" customFormat="1" ht="12.75" customHeight="1">
      <c r="A203" s="291"/>
      <c r="B203" s="293">
        <v>200</v>
      </c>
      <c r="C203" s="294"/>
      <c r="D203" s="294">
        <v>37.700000000000003</v>
      </c>
      <c r="E203" s="293"/>
      <c r="F203" s="295">
        <v>42860</v>
      </c>
      <c r="G203" s="296" t="s">
        <v>399</v>
      </c>
      <c r="H203" s="293">
        <v>1020</v>
      </c>
      <c r="I203" s="293">
        <v>4200</v>
      </c>
      <c r="J203" s="291">
        <f t="shared" si="7"/>
        <v>17775.709999999988</v>
      </c>
      <c r="K203" s="291"/>
      <c r="L203" s="291"/>
      <c r="M203" s="291"/>
      <c r="N203" s="291"/>
      <c r="O203" s="291"/>
      <c r="P203" s="291"/>
      <c r="Q203" s="291"/>
      <c r="R203" s="291"/>
      <c r="S203" s="291"/>
      <c r="T203" s="291"/>
      <c r="U203" s="291"/>
      <c r="V203" s="291"/>
      <c r="W203" s="291"/>
      <c r="X203" s="291"/>
      <c r="Y203" s="291"/>
      <c r="Z203" s="291"/>
    </row>
    <row r="204" spans="1:26" s="201" customFormat="1" ht="12.75" customHeight="1">
      <c r="A204" s="195"/>
      <c r="B204" s="196">
        <v>201</v>
      </c>
      <c r="C204" s="197"/>
      <c r="D204" s="197">
        <v>50.9</v>
      </c>
      <c r="E204" s="196"/>
      <c r="F204" s="202">
        <v>42860</v>
      </c>
      <c r="G204" s="199" t="s">
        <v>400</v>
      </c>
      <c r="H204" s="196">
        <v>1020</v>
      </c>
      <c r="I204" s="196">
        <v>4500</v>
      </c>
      <c r="J204" s="195">
        <f t="shared" si="7"/>
        <v>17724.809999999987</v>
      </c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</row>
    <row r="205" spans="1:26" s="292" customFormat="1" ht="12.75" customHeight="1">
      <c r="A205" s="291"/>
      <c r="B205" s="293">
        <v>202</v>
      </c>
      <c r="C205" s="294"/>
      <c r="D205" s="294">
        <v>12.8</v>
      </c>
      <c r="E205" s="293"/>
      <c r="F205" s="295">
        <v>42863</v>
      </c>
      <c r="G205" s="291" t="s">
        <v>464</v>
      </c>
      <c r="H205" s="293">
        <v>1020</v>
      </c>
      <c r="I205" s="293">
        <v>4101</v>
      </c>
      <c r="J205" s="291">
        <f t="shared" si="7"/>
        <v>17712.009999999987</v>
      </c>
      <c r="K205" s="291"/>
      <c r="L205" s="291"/>
      <c r="M205" s="291"/>
      <c r="N205" s="291"/>
      <c r="O205" s="291"/>
      <c r="P205" s="291"/>
      <c r="Q205" s="291"/>
      <c r="R205" s="291"/>
      <c r="S205" s="291"/>
      <c r="T205" s="291"/>
      <c r="U205" s="291"/>
      <c r="V205" s="291"/>
      <c r="W205" s="291"/>
      <c r="X205" s="291"/>
      <c r="Y205" s="291"/>
      <c r="Z205" s="291"/>
    </row>
    <row r="206" spans="1:26" s="292" customFormat="1" ht="12.75" customHeight="1">
      <c r="A206" s="291"/>
      <c r="B206" s="293">
        <v>203</v>
      </c>
      <c r="C206" s="294"/>
      <c r="D206" s="294">
        <v>12.8</v>
      </c>
      <c r="E206" s="293"/>
      <c r="F206" s="299">
        <v>42863</v>
      </c>
      <c r="G206" s="296" t="s">
        <v>465</v>
      </c>
      <c r="H206" s="293">
        <v>1020</v>
      </c>
      <c r="I206" s="293">
        <v>4101</v>
      </c>
      <c r="J206" s="291">
        <f t="shared" si="7"/>
        <v>17699.209999999988</v>
      </c>
      <c r="K206" s="291"/>
      <c r="L206" s="291"/>
      <c r="M206" s="291"/>
      <c r="N206" s="291"/>
      <c r="O206" s="291"/>
      <c r="P206" s="291"/>
      <c r="Q206" s="291"/>
      <c r="R206" s="291"/>
      <c r="S206" s="291"/>
      <c r="T206" s="291"/>
      <c r="U206" s="291"/>
      <c r="V206" s="291"/>
      <c r="W206" s="291"/>
      <c r="X206" s="291"/>
      <c r="Y206" s="291"/>
      <c r="Z206" s="291"/>
    </row>
    <row r="207" spans="1:26" s="292" customFormat="1" ht="12.75" customHeight="1">
      <c r="A207" s="291"/>
      <c r="B207" s="293">
        <v>204</v>
      </c>
      <c r="C207" s="294"/>
      <c r="D207" s="300">
        <v>12.8</v>
      </c>
      <c r="E207" s="291"/>
      <c r="F207" s="295">
        <v>42863</v>
      </c>
      <c r="G207" s="296" t="s">
        <v>466</v>
      </c>
      <c r="H207" s="293">
        <v>1020</v>
      </c>
      <c r="I207" s="293">
        <v>4101</v>
      </c>
      <c r="J207" s="291">
        <f t="shared" si="7"/>
        <v>17686.409999999989</v>
      </c>
      <c r="K207" s="291"/>
      <c r="L207" s="291"/>
      <c r="M207" s="291"/>
      <c r="N207" s="291"/>
      <c r="O207" s="291"/>
      <c r="P207" s="291"/>
      <c r="Q207" s="291"/>
      <c r="R207" s="291"/>
      <c r="S207" s="291"/>
      <c r="T207" s="291"/>
      <c r="U207" s="291"/>
      <c r="V207" s="291"/>
      <c r="W207" s="291"/>
      <c r="X207" s="291"/>
      <c r="Y207" s="291"/>
      <c r="Z207" s="291"/>
    </row>
    <row r="208" spans="1:26" s="292" customFormat="1" ht="12.75" customHeight="1">
      <c r="A208" s="291"/>
      <c r="B208" s="293">
        <v>205</v>
      </c>
      <c r="C208" s="294"/>
      <c r="D208" s="300">
        <v>27.8</v>
      </c>
      <c r="E208" s="293"/>
      <c r="F208" s="295">
        <v>42865</v>
      </c>
      <c r="G208" s="291" t="s">
        <v>402</v>
      </c>
      <c r="H208" s="293">
        <v>1020</v>
      </c>
      <c r="I208" s="293">
        <v>4043</v>
      </c>
      <c r="J208" s="291">
        <f t="shared" si="7"/>
        <v>17658.60999999999</v>
      </c>
      <c r="K208" s="291"/>
      <c r="L208" s="291"/>
      <c r="M208" s="291"/>
      <c r="N208" s="291"/>
      <c r="O208" s="291"/>
      <c r="P208" s="291"/>
      <c r="Q208" s="291"/>
      <c r="R208" s="291"/>
      <c r="S208" s="291"/>
      <c r="T208" s="291"/>
      <c r="U208" s="291"/>
      <c r="V208" s="291"/>
      <c r="W208" s="291"/>
      <c r="X208" s="291"/>
      <c r="Y208" s="291"/>
      <c r="Z208" s="291"/>
    </row>
    <row r="209" spans="1:26" s="292" customFormat="1" ht="12.75" customHeight="1">
      <c r="A209" s="291"/>
      <c r="B209" s="293">
        <v>206</v>
      </c>
      <c r="C209" s="294"/>
      <c r="D209" s="300">
        <v>57.4</v>
      </c>
      <c r="E209" s="293"/>
      <c r="F209" s="295">
        <v>42865</v>
      </c>
      <c r="G209" s="291" t="s">
        <v>401</v>
      </c>
      <c r="H209" s="293">
        <v>1020</v>
      </c>
      <c r="I209" s="293">
        <v>4043</v>
      </c>
      <c r="J209" s="291">
        <f t="shared" si="7"/>
        <v>17601.209999999988</v>
      </c>
      <c r="K209" s="291"/>
      <c r="L209" s="291"/>
      <c r="M209" s="291"/>
      <c r="N209" s="291"/>
      <c r="O209" s="291"/>
      <c r="P209" s="291"/>
      <c r="Q209" s="291"/>
      <c r="R209" s="291"/>
      <c r="S209" s="291"/>
      <c r="T209" s="291"/>
      <c r="U209" s="291"/>
      <c r="V209" s="291"/>
      <c r="W209" s="291"/>
      <c r="X209" s="291"/>
      <c r="Y209" s="291"/>
      <c r="Z209" s="291"/>
    </row>
    <row r="210" spans="1:26" s="201" customFormat="1" ht="12.75" customHeight="1">
      <c r="A210" s="195"/>
      <c r="B210" s="196">
        <v>207</v>
      </c>
      <c r="C210" s="197"/>
      <c r="D210" s="197">
        <v>1517</v>
      </c>
      <c r="E210" s="196"/>
      <c r="F210" s="202">
        <v>42865</v>
      </c>
      <c r="G210" s="312" t="s">
        <v>403</v>
      </c>
      <c r="H210" s="196">
        <v>1020</v>
      </c>
      <c r="I210" s="196">
        <v>4066</v>
      </c>
      <c r="J210" s="195">
        <f t="shared" si="7"/>
        <v>16084.209999999988</v>
      </c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</row>
    <row r="211" spans="1:26" s="281" customFormat="1" ht="12.75" customHeight="1">
      <c r="A211" s="280"/>
      <c r="B211" s="313">
        <v>208</v>
      </c>
      <c r="C211" s="314"/>
      <c r="D211" s="314">
        <v>150</v>
      </c>
      <c r="E211" s="313"/>
      <c r="F211" s="315">
        <v>42865</v>
      </c>
      <c r="G211" s="316" t="s">
        <v>467</v>
      </c>
      <c r="H211" s="313">
        <v>1020</v>
      </c>
      <c r="I211" s="313">
        <v>4004</v>
      </c>
      <c r="J211" s="280">
        <f t="shared" si="7"/>
        <v>15934.209999999988</v>
      </c>
      <c r="K211" s="280"/>
      <c r="L211" s="280"/>
      <c r="M211" s="280"/>
      <c r="N211" s="280"/>
      <c r="O211" s="280"/>
      <c r="P211" s="280"/>
      <c r="Q211" s="280"/>
      <c r="R211" s="280"/>
      <c r="S211" s="280"/>
      <c r="T211" s="280"/>
      <c r="U211" s="280"/>
      <c r="V211" s="280"/>
      <c r="W211" s="280"/>
      <c r="X211" s="280"/>
      <c r="Y211" s="280"/>
      <c r="Z211" s="280"/>
    </row>
    <row r="212" spans="1:26" ht="12.75" customHeight="1">
      <c r="A212" s="135"/>
      <c r="B212" s="97">
        <v>209</v>
      </c>
      <c r="C212" s="136">
        <v>126.15</v>
      </c>
      <c r="D212" s="136"/>
      <c r="E212" s="97"/>
      <c r="F212" s="139">
        <v>42865</v>
      </c>
      <c r="G212" s="98" t="s">
        <v>197</v>
      </c>
      <c r="H212" s="97">
        <v>1020</v>
      </c>
      <c r="I212" s="97">
        <v>4500</v>
      </c>
      <c r="J212" s="135">
        <f t="shared" si="7"/>
        <v>16060.359999999988</v>
      </c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2.75" customHeight="1">
      <c r="A213" s="135"/>
      <c r="B213" s="97">
        <v>210</v>
      </c>
      <c r="C213" s="136">
        <v>29.25</v>
      </c>
      <c r="D213" s="136"/>
      <c r="E213" s="97"/>
      <c r="F213" s="139">
        <v>42865</v>
      </c>
      <c r="G213" s="98" t="s">
        <v>196</v>
      </c>
      <c r="H213" s="97">
        <v>1020</v>
      </c>
      <c r="I213" s="97">
        <v>4101</v>
      </c>
      <c r="J213" s="135">
        <f t="shared" si="7"/>
        <v>16089.609999999988</v>
      </c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s="328" customFormat="1" ht="12.75" customHeight="1">
      <c r="A214" s="323"/>
      <c r="B214" s="324">
        <v>211</v>
      </c>
      <c r="C214" s="325"/>
      <c r="D214" s="325">
        <v>1584.4</v>
      </c>
      <c r="E214" s="324"/>
      <c r="F214" s="326">
        <v>42867</v>
      </c>
      <c r="G214" s="323" t="s">
        <v>416</v>
      </c>
      <c r="H214" s="324">
        <v>1020</v>
      </c>
      <c r="I214" s="324">
        <v>4101</v>
      </c>
      <c r="J214" s="323">
        <f t="shared" si="7"/>
        <v>14505.209999999988</v>
      </c>
      <c r="K214" s="323"/>
      <c r="L214" s="323"/>
      <c r="M214" s="323"/>
      <c r="N214" s="323"/>
      <c r="O214" s="323"/>
      <c r="P214" s="323"/>
      <c r="Q214" s="323"/>
      <c r="R214" s="323"/>
      <c r="S214" s="323"/>
      <c r="T214" s="323"/>
      <c r="U214" s="323"/>
      <c r="V214" s="323"/>
      <c r="W214" s="323"/>
      <c r="X214" s="323"/>
      <c r="Y214" s="323"/>
      <c r="Z214" s="323"/>
    </row>
    <row r="215" spans="1:26" ht="12.75" customHeight="1">
      <c r="A215" s="135"/>
      <c r="B215" s="97">
        <v>212</v>
      </c>
      <c r="C215" s="136"/>
      <c r="D215" s="136">
        <v>300</v>
      </c>
      <c r="E215" s="97"/>
      <c r="F215" s="139">
        <v>42871</v>
      </c>
      <c r="G215" s="135" t="s">
        <v>468</v>
      </c>
      <c r="H215" s="97">
        <v>1020</v>
      </c>
      <c r="I215" s="97">
        <v>4101</v>
      </c>
      <c r="J215" s="135">
        <f t="shared" si="7"/>
        <v>14205.209999999988</v>
      </c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s="281" customFormat="1" ht="12.75" customHeight="1">
      <c r="A216" s="280"/>
      <c r="B216" s="313">
        <v>213</v>
      </c>
      <c r="C216" s="314"/>
      <c r="D216" s="314">
        <v>41.8</v>
      </c>
      <c r="E216" s="313"/>
      <c r="F216" s="315">
        <v>42872</v>
      </c>
      <c r="G216" s="280" t="s">
        <v>469</v>
      </c>
      <c r="H216" s="313">
        <v>1020</v>
      </c>
      <c r="I216" s="313">
        <v>4200</v>
      </c>
      <c r="J216" s="280">
        <f t="shared" si="7"/>
        <v>14163.409999999989</v>
      </c>
      <c r="K216" s="280"/>
      <c r="L216" s="280"/>
      <c r="M216" s="280"/>
      <c r="N216" s="280"/>
      <c r="O216" s="280"/>
      <c r="P216" s="280"/>
      <c r="Q216" s="280"/>
      <c r="R216" s="280"/>
      <c r="S216" s="280"/>
      <c r="T216" s="280"/>
      <c r="U216" s="280"/>
      <c r="V216" s="280"/>
      <c r="W216" s="280"/>
      <c r="X216" s="280"/>
      <c r="Y216" s="280"/>
      <c r="Z216" s="280"/>
    </row>
    <row r="217" spans="1:26" ht="12.75" customHeight="1">
      <c r="A217" s="135"/>
      <c r="B217" s="97">
        <v>214</v>
      </c>
      <c r="C217" s="136"/>
      <c r="D217" s="136">
        <v>325</v>
      </c>
      <c r="E217" s="97"/>
      <c r="F217" s="139">
        <v>42872</v>
      </c>
      <c r="G217" s="138" t="s">
        <v>405</v>
      </c>
      <c r="H217" s="97">
        <v>1020</v>
      </c>
      <c r="I217" s="97">
        <v>4043</v>
      </c>
      <c r="J217" s="135">
        <f t="shared" si="7"/>
        <v>13838.409999999989</v>
      </c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s="216" customFormat="1" ht="12.75" customHeight="1">
      <c r="A218" s="210"/>
      <c r="B218" s="211">
        <v>215</v>
      </c>
      <c r="C218" s="212"/>
      <c r="D218" s="212">
        <v>78.680000000000007</v>
      </c>
      <c r="E218" s="211"/>
      <c r="F218" s="217">
        <v>42872</v>
      </c>
      <c r="G218" s="210" t="s">
        <v>406</v>
      </c>
      <c r="H218" s="211">
        <v>1020</v>
      </c>
      <c r="I218" s="211">
        <v>4051</v>
      </c>
      <c r="J218" s="210">
        <f t="shared" si="7"/>
        <v>13759.729999999989</v>
      </c>
      <c r="K218" s="210"/>
      <c r="L218" s="210"/>
      <c r="M218" s="210"/>
      <c r="N218" s="210"/>
      <c r="O218" s="210"/>
      <c r="P218" s="210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</row>
    <row r="219" spans="1:26" s="274" customFormat="1" ht="12.75" customHeight="1">
      <c r="A219" s="269"/>
      <c r="B219" s="270">
        <v>216</v>
      </c>
      <c r="C219" s="271"/>
      <c r="D219" s="271">
        <v>191.1</v>
      </c>
      <c r="E219" s="270"/>
      <c r="F219" s="272">
        <v>42872</v>
      </c>
      <c r="G219" s="269" t="s">
        <v>407</v>
      </c>
      <c r="H219" s="270">
        <v>1020</v>
      </c>
      <c r="I219" s="270">
        <v>4047</v>
      </c>
      <c r="J219" s="269">
        <f t="shared" si="7"/>
        <v>13568.629999999988</v>
      </c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</row>
    <row r="220" spans="1:26" s="281" customFormat="1" ht="12.75" customHeight="1">
      <c r="A220" s="280"/>
      <c r="B220" s="313">
        <v>217</v>
      </c>
      <c r="C220" s="314"/>
      <c r="D220" s="314">
        <v>15</v>
      </c>
      <c r="E220" s="313"/>
      <c r="F220" s="315">
        <v>42872</v>
      </c>
      <c r="G220" s="280" t="s">
        <v>470</v>
      </c>
      <c r="H220" s="313">
        <v>1020</v>
      </c>
      <c r="I220" s="313">
        <v>4101</v>
      </c>
      <c r="J220" s="280">
        <f t="shared" si="7"/>
        <v>13553.629999999988</v>
      </c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  <c r="U220" s="280"/>
      <c r="V220" s="280"/>
      <c r="W220" s="280"/>
      <c r="X220" s="280"/>
      <c r="Y220" s="280"/>
      <c r="Z220" s="280"/>
    </row>
    <row r="221" spans="1:26" s="281" customFormat="1" ht="12.75" customHeight="1">
      <c r="A221" s="280"/>
      <c r="B221" s="313">
        <v>218</v>
      </c>
      <c r="C221" s="314"/>
      <c r="D221" s="314">
        <v>19.28</v>
      </c>
      <c r="E221" s="313"/>
      <c r="F221" s="315">
        <v>42872</v>
      </c>
      <c r="G221" s="316" t="s">
        <v>471</v>
      </c>
      <c r="H221" s="313">
        <v>1020</v>
      </c>
      <c r="I221" s="313">
        <v>4005</v>
      </c>
      <c r="J221" s="280">
        <f t="shared" si="7"/>
        <v>13534.349999999988</v>
      </c>
      <c r="K221" s="280"/>
      <c r="L221" s="280"/>
      <c r="M221" s="280"/>
      <c r="N221" s="280"/>
      <c r="O221" s="280"/>
      <c r="P221" s="280"/>
      <c r="Q221" s="280"/>
      <c r="R221" s="280"/>
      <c r="S221" s="280"/>
      <c r="T221" s="280"/>
      <c r="U221" s="280"/>
      <c r="V221" s="280"/>
      <c r="W221" s="280"/>
      <c r="X221" s="280"/>
      <c r="Y221" s="280"/>
      <c r="Z221" s="280"/>
    </row>
    <row r="222" spans="1:26" ht="12.75" customHeight="1">
      <c r="A222" s="135"/>
      <c r="B222" s="97">
        <v>219</v>
      </c>
      <c r="C222" s="136"/>
      <c r="D222" s="136">
        <v>13.3</v>
      </c>
      <c r="E222" s="97"/>
      <c r="F222" s="139">
        <v>42872</v>
      </c>
      <c r="G222" s="98" t="s">
        <v>404</v>
      </c>
      <c r="H222" s="97">
        <v>1020</v>
      </c>
      <c r="I222" s="97">
        <v>4005</v>
      </c>
      <c r="J222" s="135">
        <f t="shared" si="7"/>
        <v>13521.049999999988</v>
      </c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s="201" customFormat="1" ht="12.75" customHeight="1">
      <c r="A223" s="195"/>
      <c r="B223" s="196">
        <v>220</v>
      </c>
      <c r="C223" s="197"/>
      <c r="D223" s="197">
        <v>25.1</v>
      </c>
      <c r="E223" s="196"/>
      <c r="F223" s="202">
        <v>42872</v>
      </c>
      <c r="G223" s="199" t="s">
        <v>472</v>
      </c>
      <c r="H223" s="196"/>
      <c r="I223" s="196">
        <v>1020</v>
      </c>
      <c r="J223" s="195">
        <f t="shared" si="7"/>
        <v>13495.949999999988</v>
      </c>
      <c r="K223" s="195"/>
      <c r="L223" s="195"/>
      <c r="M223" s="195"/>
      <c r="N223" s="195"/>
      <c r="O223" s="195"/>
      <c r="P223" s="195"/>
      <c r="Q223" s="195"/>
      <c r="R223" s="195"/>
      <c r="S223" s="195"/>
      <c r="T223" s="195"/>
      <c r="U223" s="195"/>
      <c r="V223" s="195"/>
      <c r="W223" s="195"/>
      <c r="X223" s="195"/>
      <c r="Y223" s="195"/>
      <c r="Z223" s="195"/>
    </row>
    <row r="224" spans="1:26" s="281" customFormat="1" ht="12.75" customHeight="1">
      <c r="A224" s="280"/>
      <c r="B224" s="313">
        <v>221</v>
      </c>
      <c r="C224" s="314"/>
      <c r="D224" s="314">
        <v>99.95</v>
      </c>
      <c r="E224" s="313"/>
      <c r="F224" s="315">
        <v>42872</v>
      </c>
      <c r="G224" s="316" t="s">
        <v>408</v>
      </c>
      <c r="H224" s="313">
        <v>4080</v>
      </c>
      <c r="I224" s="313">
        <v>1020</v>
      </c>
      <c r="J224" s="280">
        <f t="shared" si="7"/>
        <v>13395.999999999987</v>
      </c>
      <c r="K224" s="280"/>
      <c r="L224" s="280"/>
      <c r="M224" s="280"/>
      <c r="N224" s="280"/>
      <c r="O224" s="280"/>
      <c r="P224" s="280"/>
      <c r="Q224" s="280"/>
      <c r="R224" s="280"/>
      <c r="S224" s="280"/>
      <c r="T224" s="280"/>
      <c r="U224" s="280"/>
      <c r="V224" s="280"/>
      <c r="W224" s="280"/>
      <c r="X224" s="280"/>
      <c r="Y224" s="280"/>
      <c r="Z224" s="280"/>
    </row>
    <row r="225" spans="1:26" s="274" customFormat="1" ht="12.75" customHeight="1">
      <c r="A225" s="269"/>
      <c r="B225" s="270">
        <v>222</v>
      </c>
      <c r="C225" s="271">
        <v>573</v>
      </c>
      <c r="D225" s="271"/>
      <c r="E225" s="270"/>
      <c r="F225" s="272">
        <v>42872</v>
      </c>
      <c r="G225" s="273" t="s">
        <v>389</v>
      </c>
      <c r="H225" s="270">
        <v>4004</v>
      </c>
      <c r="I225" s="270">
        <v>1020</v>
      </c>
      <c r="J225" s="269">
        <f t="shared" si="7"/>
        <v>13968.999999999987</v>
      </c>
      <c r="K225" s="269"/>
      <c r="L225" s="269"/>
      <c r="M225" s="269"/>
      <c r="N225" s="269"/>
      <c r="O225" s="269"/>
      <c r="P225" s="269"/>
      <c r="Q225" s="269"/>
      <c r="R225" s="269"/>
      <c r="S225" s="269"/>
      <c r="T225" s="269"/>
      <c r="U225" s="269"/>
      <c r="V225" s="269"/>
      <c r="W225" s="269"/>
      <c r="X225" s="269"/>
      <c r="Y225" s="269"/>
      <c r="Z225" s="269"/>
    </row>
    <row r="226" spans="1:26" s="274" customFormat="1" ht="12.75" customHeight="1">
      <c r="A226" s="269"/>
      <c r="B226" s="270">
        <v>223</v>
      </c>
      <c r="C226" s="271">
        <v>675</v>
      </c>
      <c r="D226" s="276"/>
      <c r="E226" s="277"/>
      <c r="F226" s="278">
        <v>42873</v>
      </c>
      <c r="G226" s="279" t="s">
        <v>409</v>
      </c>
      <c r="H226" s="277">
        <v>1020</v>
      </c>
      <c r="I226" s="277">
        <v>1020</v>
      </c>
      <c r="J226" s="269">
        <f>SUM(J225+C226-D226)</f>
        <v>14643.999999999987</v>
      </c>
      <c r="K226" s="269"/>
      <c r="L226" s="269"/>
      <c r="M226" s="269"/>
      <c r="N226" s="269"/>
      <c r="O226" s="269"/>
      <c r="P226" s="269"/>
      <c r="Q226" s="269"/>
      <c r="R226" s="269"/>
      <c r="S226" s="269"/>
      <c r="T226" s="269"/>
      <c r="U226" s="269"/>
      <c r="V226" s="269"/>
      <c r="W226" s="269"/>
      <c r="X226" s="269"/>
      <c r="Y226" s="269"/>
      <c r="Z226" s="269"/>
    </row>
    <row r="227" spans="1:26" s="347" customFormat="1" ht="12.75" customHeight="1">
      <c r="A227" s="344"/>
      <c r="B227" s="345">
        <v>224</v>
      </c>
      <c r="C227" s="346"/>
      <c r="D227" s="348">
        <v>56.35</v>
      </c>
      <c r="E227" s="349"/>
      <c r="F227" s="350">
        <v>42874</v>
      </c>
      <c r="G227" s="351" t="s">
        <v>473</v>
      </c>
      <c r="H227" s="349">
        <v>4070</v>
      </c>
      <c r="I227" s="349">
        <v>1020</v>
      </c>
      <c r="J227" s="344">
        <f>SUM(J226+C227-D227)</f>
        <v>14587.649999999987</v>
      </c>
      <c r="K227" s="344"/>
      <c r="L227" s="344"/>
      <c r="M227" s="344"/>
      <c r="N227" s="344"/>
      <c r="O227" s="344"/>
      <c r="P227" s="344"/>
      <c r="Q227" s="344"/>
      <c r="R227" s="344"/>
      <c r="S227" s="344"/>
      <c r="T227" s="344"/>
      <c r="U227" s="344"/>
      <c r="V227" s="344"/>
      <c r="W227" s="344"/>
      <c r="X227" s="344"/>
      <c r="Y227" s="344"/>
      <c r="Z227" s="344"/>
    </row>
    <row r="228" spans="1:26" s="347" customFormat="1" ht="12.75" customHeight="1">
      <c r="A228" s="344"/>
      <c r="B228" s="345">
        <v>225</v>
      </c>
      <c r="C228" s="346"/>
      <c r="D228" s="348">
        <v>46.5</v>
      </c>
      <c r="E228" s="349"/>
      <c r="F228" s="350">
        <v>42874</v>
      </c>
      <c r="G228" s="351" t="s">
        <v>473</v>
      </c>
      <c r="H228" s="349">
        <v>4070</v>
      </c>
      <c r="I228" s="349">
        <v>1020</v>
      </c>
      <c r="J228" s="344">
        <f t="shared" ref="J228:J246" si="8">SUM(J227+C228-D228)</f>
        <v>14541.149999999987</v>
      </c>
      <c r="K228" s="344"/>
      <c r="L228" s="344"/>
      <c r="M228" s="344"/>
      <c r="N228" s="344"/>
      <c r="O228" s="344"/>
      <c r="P228" s="344"/>
      <c r="Q228" s="344"/>
      <c r="R228" s="344"/>
      <c r="S228" s="344"/>
      <c r="T228" s="344"/>
      <c r="U228" s="344"/>
      <c r="V228" s="344"/>
      <c r="W228" s="344"/>
      <c r="X228" s="344"/>
      <c r="Y228" s="344"/>
      <c r="Z228" s="344"/>
    </row>
    <row r="229" spans="1:26" s="274" customFormat="1" ht="12.75" customHeight="1">
      <c r="A229" s="269"/>
      <c r="B229" s="270">
        <v>226</v>
      </c>
      <c r="C229" s="271"/>
      <c r="D229" s="276">
        <v>618.29999999999995</v>
      </c>
      <c r="E229" s="277"/>
      <c r="F229" s="278">
        <v>42879</v>
      </c>
      <c r="G229" s="279" t="s">
        <v>474</v>
      </c>
      <c r="H229" s="277">
        <v>4070</v>
      </c>
      <c r="I229" s="277">
        <v>1020</v>
      </c>
      <c r="J229" s="269">
        <f t="shared" si="8"/>
        <v>13922.849999999988</v>
      </c>
      <c r="K229" s="269"/>
      <c r="L229" s="269"/>
      <c r="M229" s="269"/>
      <c r="N229" s="269"/>
      <c r="O229" s="269"/>
      <c r="P229" s="269"/>
      <c r="Q229" s="269"/>
      <c r="R229" s="269"/>
      <c r="S229" s="269"/>
      <c r="T229" s="269"/>
      <c r="U229" s="269"/>
      <c r="V229" s="269"/>
      <c r="W229" s="269"/>
      <c r="X229" s="269"/>
      <c r="Y229" s="269"/>
      <c r="Z229" s="269"/>
    </row>
    <row r="230" spans="1:26" ht="12.75" customHeight="1">
      <c r="A230" s="135"/>
      <c r="B230" s="97">
        <v>227</v>
      </c>
      <c r="C230" s="136"/>
      <c r="D230" s="265">
        <v>76</v>
      </c>
      <c r="E230" s="266"/>
      <c r="F230" s="267">
        <v>42879</v>
      </c>
      <c r="G230" s="268" t="s">
        <v>209</v>
      </c>
      <c r="H230" s="266">
        <v>4070</v>
      </c>
      <c r="I230" s="266">
        <v>1020</v>
      </c>
      <c r="J230" s="135">
        <f t="shared" si="8"/>
        <v>13846.849999999988</v>
      </c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s="201" customFormat="1" ht="12.75" customHeight="1">
      <c r="A231" s="195"/>
      <c r="B231" s="196">
        <v>228</v>
      </c>
      <c r="C231" s="197"/>
      <c r="D231" s="309">
        <v>168.2</v>
      </c>
      <c r="E231" s="283"/>
      <c r="F231" s="282">
        <v>42879</v>
      </c>
      <c r="G231" s="310" t="s">
        <v>410</v>
      </c>
      <c r="H231" s="283">
        <v>4070</v>
      </c>
      <c r="I231" s="283">
        <v>1020</v>
      </c>
      <c r="J231" s="195">
        <f t="shared" si="8"/>
        <v>13678.649999999987</v>
      </c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</row>
    <row r="232" spans="1:26" s="328" customFormat="1" ht="12.75" customHeight="1">
      <c r="A232" s="323"/>
      <c r="B232" s="324">
        <v>229</v>
      </c>
      <c r="C232" s="325">
        <v>904</v>
      </c>
      <c r="D232" s="337"/>
      <c r="E232" s="338"/>
      <c r="F232" s="339">
        <v>42884</v>
      </c>
      <c r="G232" s="340" t="s">
        <v>475</v>
      </c>
      <c r="H232" s="338">
        <v>4070</v>
      </c>
      <c r="I232" s="338">
        <v>1020</v>
      </c>
      <c r="J232" s="323">
        <f t="shared" si="8"/>
        <v>14582.649999999987</v>
      </c>
      <c r="K232" s="323"/>
      <c r="L232" s="323"/>
      <c r="M232" s="323"/>
      <c r="N232" s="323"/>
      <c r="O232" s="323"/>
      <c r="P232" s="323"/>
      <c r="Q232" s="323"/>
      <c r="R232" s="323"/>
      <c r="S232" s="323"/>
      <c r="T232" s="323"/>
      <c r="U232" s="323"/>
      <c r="V232" s="323"/>
      <c r="W232" s="323"/>
      <c r="X232" s="323"/>
      <c r="Y232" s="323"/>
      <c r="Z232" s="323"/>
    </row>
    <row r="233" spans="1:26" s="347" customFormat="1" ht="12.75" customHeight="1">
      <c r="A233" s="344"/>
      <c r="B233" s="345">
        <v>230</v>
      </c>
      <c r="C233" s="346"/>
      <c r="D233" s="348">
        <v>17</v>
      </c>
      <c r="E233" s="349"/>
      <c r="F233" s="350">
        <v>42886</v>
      </c>
      <c r="G233" s="351" t="s">
        <v>476</v>
      </c>
      <c r="H233" s="349">
        <v>4070</v>
      </c>
      <c r="I233" s="349">
        <v>1020</v>
      </c>
      <c r="J233" s="344">
        <f t="shared" si="8"/>
        <v>14565.649999999987</v>
      </c>
      <c r="K233" s="344"/>
      <c r="L233" s="344"/>
      <c r="M233" s="344"/>
      <c r="N233" s="344"/>
      <c r="O233" s="344"/>
      <c r="P233" s="344"/>
      <c r="Q233" s="344"/>
      <c r="R233" s="344"/>
      <c r="S233" s="344"/>
      <c r="T233" s="344"/>
      <c r="U233" s="344"/>
      <c r="V233" s="344"/>
      <c r="W233" s="344"/>
      <c r="X233" s="344"/>
      <c r="Y233" s="344"/>
      <c r="Z233" s="344"/>
    </row>
    <row r="234" spans="1:26" ht="12.75" customHeight="1">
      <c r="A234" s="135"/>
      <c r="B234" s="97">
        <v>231</v>
      </c>
      <c r="C234" s="136"/>
      <c r="D234" s="265">
        <v>2.35</v>
      </c>
      <c r="E234" s="266"/>
      <c r="F234" s="267">
        <v>42886</v>
      </c>
      <c r="G234" s="268" t="s">
        <v>433</v>
      </c>
      <c r="H234" s="266">
        <v>4070</v>
      </c>
      <c r="I234" s="266">
        <v>1020</v>
      </c>
      <c r="J234" s="135">
        <f t="shared" si="8"/>
        <v>14563.299999999987</v>
      </c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2.75" customHeight="1">
      <c r="A235" s="135"/>
      <c r="B235" s="97">
        <v>232</v>
      </c>
      <c r="C235" s="136">
        <v>1.7</v>
      </c>
      <c r="D235" s="265"/>
      <c r="E235" s="266"/>
      <c r="F235" s="267">
        <v>42888</v>
      </c>
      <c r="G235" s="268" t="s">
        <v>430</v>
      </c>
      <c r="H235" s="266">
        <v>4070</v>
      </c>
      <c r="I235" s="266">
        <v>1020</v>
      </c>
      <c r="J235" s="135">
        <f t="shared" si="8"/>
        <v>14564.999999999987</v>
      </c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s="274" customFormat="1" ht="12.75" customHeight="1">
      <c r="A236" s="269"/>
      <c r="B236" s="97">
        <v>233</v>
      </c>
      <c r="C236" s="271">
        <v>94</v>
      </c>
      <c r="D236" s="276"/>
      <c r="E236" s="277"/>
      <c r="F236" s="278">
        <v>42888</v>
      </c>
      <c r="G236" s="279" t="s">
        <v>477</v>
      </c>
      <c r="H236" s="277">
        <v>4070</v>
      </c>
      <c r="I236" s="277">
        <v>1020</v>
      </c>
      <c r="J236" s="269">
        <f t="shared" si="8"/>
        <v>14658.999999999987</v>
      </c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269"/>
    </row>
    <row r="237" spans="1:26" ht="12.75" customHeight="1">
      <c r="A237" s="135"/>
      <c r="B237" s="97">
        <v>234</v>
      </c>
      <c r="C237" s="136"/>
      <c r="D237" s="265">
        <v>27.2</v>
      </c>
      <c r="E237" s="266"/>
      <c r="F237" s="267">
        <v>42909</v>
      </c>
      <c r="G237" s="268" t="s">
        <v>146</v>
      </c>
      <c r="H237" s="266">
        <v>4070</v>
      </c>
      <c r="I237" s="266">
        <v>1020</v>
      </c>
      <c r="J237" s="135">
        <f t="shared" si="8"/>
        <v>14631.799999999987</v>
      </c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2.75" customHeight="1">
      <c r="A238" s="135"/>
      <c r="B238" s="97">
        <v>235</v>
      </c>
      <c r="C238" s="136"/>
      <c r="D238" s="265">
        <v>76.8</v>
      </c>
      <c r="E238" s="266"/>
      <c r="F238" s="267">
        <v>42909</v>
      </c>
      <c r="G238" s="268" t="s">
        <v>209</v>
      </c>
      <c r="H238" s="266">
        <v>4070</v>
      </c>
      <c r="I238" s="266">
        <v>1020</v>
      </c>
      <c r="J238" s="135">
        <f t="shared" si="8"/>
        <v>14554.999999999987</v>
      </c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s="281" customFormat="1" ht="12.75" customHeight="1">
      <c r="A239" s="280"/>
      <c r="B239" s="313">
        <v>236</v>
      </c>
      <c r="C239" s="314"/>
      <c r="D239" s="319">
        <v>80</v>
      </c>
      <c r="E239" s="320"/>
      <c r="F239" s="321">
        <v>42909</v>
      </c>
      <c r="G239" s="322" t="s">
        <v>411</v>
      </c>
      <c r="H239" s="320">
        <v>4070</v>
      </c>
      <c r="I239" s="320">
        <v>1020</v>
      </c>
      <c r="J239" s="280">
        <f t="shared" si="8"/>
        <v>14474.999999999987</v>
      </c>
      <c r="K239" s="280"/>
      <c r="L239" s="280"/>
      <c r="M239" s="280"/>
      <c r="N239" s="280"/>
      <c r="O239" s="280"/>
      <c r="P239" s="280"/>
      <c r="Q239" s="280"/>
      <c r="R239" s="280"/>
      <c r="S239" s="280"/>
      <c r="T239" s="280"/>
      <c r="U239" s="280"/>
      <c r="V239" s="280"/>
      <c r="W239" s="280"/>
      <c r="X239" s="280"/>
      <c r="Y239" s="280"/>
      <c r="Z239" s="280"/>
    </row>
    <row r="240" spans="1:26" s="209" customFormat="1" ht="12.75" customHeight="1">
      <c r="A240" s="203"/>
      <c r="B240" s="204">
        <v>237</v>
      </c>
      <c r="C240" s="205"/>
      <c r="D240" s="305">
        <v>233.2</v>
      </c>
      <c r="E240" s="306"/>
      <c r="F240" s="307">
        <v>42909</v>
      </c>
      <c r="G240" s="308" t="s">
        <v>478</v>
      </c>
      <c r="H240" s="306">
        <v>4070</v>
      </c>
      <c r="I240" s="306">
        <v>1020</v>
      </c>
      <c r="J240" s="203">
        <f t="shared" si="8"/>
        <v>14241.799999999987</v>
      </c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</row>
    <row r="241" spans="1:26" ht="12.75" customHeight="1">
      <c r="A241" s="135"/>
      <c r="B241" s="97">
        <v>238</v>
      </c>
      <c r="C241" s="136">
        <v>73.900000000000006</v>
      </c>
      <c r="D241" s="265"/>
      <c r="E241" s="266"/>
      <c r="F241" s="267">
        <v>42912</v>
      </c>
      <c r="G241" s="268" t="s">
        <v>435</v>
      </c>
      <c r="H241" s="266">
        <v>4070</v>
      </c>
      <c r="I241" s="266">
        <v>1020</v>
      </c>
      <c r="J241" s="135">
        <f t="shared" si="8"/>
        <v>14315.699999999986</v>
      </c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s="274" customFormat="1" ht="12.75" customHeight="1">
      <c r="A242" s="269"/>
      <c r="B242" s="97">
        <v>239</v>
      </c>
      <c r="C242" s="271">
        <v>5</v>
      </c>
      <c r="D242" s="276"/>
      <c r="E242" s="277"/>
      <c r="F242" s="278">
        <v>42913</v>
      </c>
      <c r="G242" s="279" t="s">
        <v>412</v>
      </c>
      <c r="H242" s="277">
        <v>4070</v>
      </c>
      <c r="I242" s="277">
        <v>1020</v>
      </c>
      <c r="J242" s="269">
        <f t="shared" si="8"/>
        <v>14320.699999999986</v>
      </c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  <c r="X242" s="269"/>
      <c r="Y242" s="269"/>
      <c r="Z242" s="269"/>
    </row>
    <row r="243" spans="1:26" s="274" customFormat="1" ht="12.75" customHeight="1">
      <c r="A243" s="269"/>
      <c r="B243" s="97">
        <v>240</v>
      </c>
      <c r="C243" s="271">
        <v>41</v>
      </c>
      <c r="D243" s="276"/>
      <c r="E243" s="277"/>
      <c r="F243" s="278">
        <v>42913</v>
      </c>
      <c r="G243" s="279" t="s">
        <v>413</v>
      </c>
      <c r="H243" s="277">
        <v>4070</v>
      </c>
      <c r="I243" s="277">
        <v>1020</v>
      </c>
      <c r="J243" s="269">
        <f t="shared" si="8"/>
        <v>14361.699999999986</v>
      </c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  <c r="X243" s="269"/>
      <c r="Y243" s="269"/>
      <c r="Z243" s="269"/>
    </row>
    <row r="244" spans="1:26" s="292" customFormat="1" ht="12.75" customHeight="1">
      <c r="A244" s="291"/>
      <c r="B244" s="97">
        <v>241</v>
      </c>
      <c r="C244" s="294"/>
      <c r="D244" s="301">
        <v>88.35</v>
      </c>
      <c r="E244" s="302"/>
      <c r="F244" s="303">
        <v>42914</v>
      </c>
      <c r="G244" s="304" t="s">
        <v>434</v>
      </c>
      <c r="H244" s="302">
        <v>4070</v>
      </c>
      <c r="I244" s="302">
        <v>1020</v>
      </c>
      <c r="J244" s="291">
        <f t="shared" si="8"/>
        <v>14273.349999999986</v>
      </c>
      <c r="K244" s="291"/>
      <c r="L244" s="291"/>
      <c r="M244" s="291"/>
      <c r="N244" s="291"/>
      <c r="O244" s="291"/>
      <c r="P244" s="291"/>
      <c r="Q244" s="291"/>
      <c r="R244" s="291"/>
      <c r="S244" s="291"/>
      <c r="T244" s="291"/>
      <c r="U244" s="291"/>
      <c r="V244" s="291"/>
      <c r="W244" s="291"/>
      <c r="X244" s="291"/>
      <c r="Y244" s="291"/>
      <c r="Z244" s="291"/>
    </row>
    <row r="245" spans="1:26" ht="12.75" customHeight="1">
      <c r="A245" s="135"/>
      <c r="B245" s="97">
        <v>242</v>
      </c>
      <c r="C245" s="136"/>
      <c r="D245" s="265">
        <v>6.3</v>
      </c>
      <c r="E245" s="266"/>
      <c r="F245" s="267">
        <v>42916</v>
      </c>
      <c r="G245" s="268" t="s">
        <v>433</v>
      </c>
      <c r="H245" s="266">
        <v>4070</v>
      </c>
      <c r="I245" s="266">
        <v>1020</v>
      </c>
      <c r="J245" s="135">
        <f t="shared" si="8"/>
        <v>14267.049999999987</v>
      </c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s="292" customFormat="1" ht="12.75" customHeight="1">
      <c r="A246" s="291"/>
      <c r="B246" s="97">
        <v>243</v>
      </c>
      <c r="C246" s="294"/>
      <c r="D246" s="301">
        <v>22.95</v>
      </c>
      <c r="E246" s="302"/>
      <c r="F246" s="303">
        <v>42926</v>
      </c>
      <c r="G246" s="304" t="s">
        <v>420</v>
      </c>
      <c r="H246" s="302">
        <v>4070</v>
      </c>
      <c r="I246" s="302">
        <v>1020</v>
      </c>
      <c r="J246" s="291">
        <f t="shared" si="8"/>
        <v>14244.099999999986</v>
      </c>
      <c r="K246" s="291"/>
      <c r="L246" s="291"/>
      <c r="M246" s="291"/>
      <c r="N246" s="291"/>
      <c r="O246" s="291"/>
      <c r="P246" s="291"/>
      <c r="Q246" s="291"/>
      <c r="R246" s="291"/>
      <c r="S246" s="291"/>
      <c r="T246" s="291"/>
      <c r="U246" s="291"/>
      <c r="V246" s="291"/>
      <c r="W246" s="291"/>
      <c r="X246" s="291"/>
      <c r="Y246" s="291"/>
      <c r="Z246" s="291"/>
    </row>
    <row r="247" spans="1:26" s="274" customFormat="1" ht="12.75" customHeight="1">
      <c r="A247" s="269"/>
      <c r="B247" s="270">
        <v>244</v>
      </c>
      <c r="C247" s="271"/>
      <c r="D247" s="276">
        <v>464.95</v>
      </c>
      <c r="E247" s="277"/>
      <c r="F247" s="278">
        <v>42926</v>
      </c>
      <c r="G247" s="279" t="s">
        <v>432</v>
      </c>
      <c r="H247" s="277">
        <v>4070</v>
      </c>
      <c r="I247" s="277">
        <v>1020</v>
      </c>
      <c r="J247" s="269">
        <f t="shared" ref="J247:J260" si="9">SUM(J246+C247-D247)</f>
        <v>13779.149999999985</v>
      </c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  <c r="X247" s="269"/>
      <c r="Y247" s="269"/>
      <c r="Z247" s="269"/>
    </row>
    <row r="248" spans="1:26" s="274" customFormat="1" ht="12.75" customHeight="1">
      <c r="A248" s="269"/>
      <c r="B248" s="97">
        <v>245</v>
      </c>
      <c r="C248" s="284"/>
      <c r="D248" s="269">
        <v>5</v>
      </c>
      <c r="E248" s="269"/>
      <c r="F248" s="278">
        <v>42926</v>
      </c>
      <c r="G248" s="269" t="s">
        <v>419</v>
      </c>
      <c r="H248" s="277">
        <v>4070</v>
      </c>
      <c r="I248" s="277">
        <v>1020</v>
      </c>
      <c r="J248" s="269">
        <f t="shared" si="9"/>
        <v>13774.149999999985</v>
      </c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  <c r="X248" s="269"/>
      <c r="Y248" s="269"/>
      <c r="Z248" s="269"/>
    </row>
    <row r="249" spans="1:26" s="209" customFormat="1" ht="12.75" customHeight="1">
      <c r="A249" s="203"/>
      <c r="B249" s="354">
        <v>246</v>
      </c>
      <c r="C249" s="203"/>
      <c r="D249" s="203">
        <v>480</v>
      </c>
      <c r="E249" s="203"/>
      <c r="F249" s="307">
        <v>42926</v>
      </c>
      <c r="G249" s="203" t="s">
        <v>431</v>
      </c>
      <c r="H249" s="306">
        <v>4070</v>
      </c>
      <c r="I249" s="306">
        <v>1020</v>
      </c>
      <c r="J249" s="203">
        <f t="shared" si="9"/>
        <v>13294.149999999985</v>
      </c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203"/>
      <c r="X249" s="203"/>
      <c r="Y249" s="203"/>
      <c r="Z249" s="203"/>
    </row>
    <row r="250" spans="1:26" s="292" customFormat="1" ht="12.75" customHeight="1">
      <c r="A250" s="291"/>
      <c r="B250" s="356">
        <v>247</v>
      </c>
      <c r="C250" s="300"/>
      <c r="D250" s="300">
        <v>79</v>
      </c>
      <c r="E250" s="356"/>
      <c r="F250" s="357">
        <v>42954</v>
      </c>
      <c r="G250" s="358" t="s">
        <v>423</v>
      </c>
      <c r="H250" s="356">
        <v>4070</v>
      </c>
      <c r="I250" s="356">
        <v>1020</v>
      </c>
      <c r="J250" s="291">
        <f t="shared" si="9"/>
        <v>13215.149999999985</v>
      </c>
      <c r="K250" s="291"/>
      <c r="L250" s="291"/>
      <c r="M250" s="291"/>
      <c r="N250" s="291"/>
      <c r="O250" s="291"/>
      <c r="P250" s="291"/>
      <c r="Q250" s="291"/>
      <c r="R250" s="291"/>
      <c r="S250" s="291"/>
      <c r="T250" s="291"/>
      <c r="U250" s="291"/>
      <c r="V250" s="291"/>
      <c r="W250" s="291"/>
      <c r="X250" s="291"/>
      <c r="Y250" s="291"/>
      <c r="Z250" s="291"/>
    </row>
    <row r="251" spans="1:26" s="281" customFormat="1" ht="12.75" customHeight="1">
      <c r="A251" s="280"/>
      <c r="B251" s="365">
        <v>248</v>
      </c>
      <c r="C251" s="366"/>
      <c r="D251" s="366">
        <v>60</v>
      </c>
      <c r="E251" s="365"/>
      <c r="F251" s="367">
        <v>42954</v>
      </c>
      <c r="G251" s="368" t="s">
        <v>424</v>
      </c>
      <c r="H251" s="365">
        <v>4070</v>
      </c>
      <c r="I251" s="365">
        <v>1020</v>
      </c>
      <c r="J251" s="280">
        <f t="shared" si="9"/>
        <v>13155.149999999985</v>
      </c>
      <c r="K251" s="280"/>
      <c r="L251" s="280"/>
      <c r="M251" s="280"/>
      <c r="N251" s="280"/>
      <c r="O251" s="280"/>
      <c r="P251" s="280"/>
      <c r="Q251" s="280"/>
      <c r="R251" s="280"/>
      <c r="S251" s="280"/>
      <c r="T251" s="280"/>
      <c r="U251" s="280"/>
      <c r="V251" s="280"/>
      <c r="W251" s="280"/>
      <c r="X251" s="280"/>
      <c r="Y251" s="280"/>
      <c r="Z251" s="280"/>
    </row>
    <row r="252" spans="1:26" s="292" customFormat="1" ht="12.75" customHeight="1">
      <c r="A252" s="291"/>
      <c r="B252" s="356">
        <v>249</v>
      </c>
      <c r="C252" s="300"/>
      <c r="D252" s="300">
        <v>10</v>
      </c>
      <c r="E252" s="356"/>
      <c r="F252" s="359">
        <v>42954</v>
      </c>
      <c r="G252" s="358" t="s">
        <v>422</v>
      </c>
      <c r="H252" s="356">
        <v>4070</v>
      </c>
      <c r="I252" s="356">
        <v>1020</v>
      </c>
      <c r="J252" s="291">
        <f t="shared" si="9"/>
        <v>13145.149999999985</v>
      </c>
      <c r="K252" s="291"/>
      <c r="L252" s="291"/>
      <c r="M252" s="291"/>
      <c r="N252" s="291"/>
      <c r="O252" s="291"/>
      <c r="P252" s="291"/>
      <c r="Q252" s="291"/>
      <c r="R252" s="291"/>
      <c r="S252" s="291"/>
      <c r="T252" s="291"/>
      <c r="U252" s="291"/>
      <c r="V252" s="291"/>
      <c r="W252" s="291"/>
      <c r="X252" s="291"/>
      <c r="Y252" s="291"/>
      <c r="Z252" s="291"/>
    </row>
    <row r="253" spans="1:26" ht="12.75" customHeight="1">
      <c r="A253" s="135"/>
      <c r="B253" s="353">
        <v>250</v>
      </c>
      <c r="C253" s="141"/>
      <c r="D253" s="141">
        <v>34.1</v>
      </c>
      <c r="E253" s="353"/>
      <c r="F253" s="355">
        <v>42969</v>
      </c>
      <c r="G253" s="352" t="s">
        <v>146</v>
      </c>
      <c r="H253" s="353">
        <v>4070</v>
      </c>
      <c r="I253" s="353">
        <v>1020</v>
      </c>
      <c r="J253" s="135">
        <f t="shared" si="9"/>
        <v>13111.049999999985</v>
      </c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2.75" customHeight="1">
      <c r="A254" s="135"/>
      <c r="B254" s="353">
        <v>251</v>
      </c>
      <c r="C254" s="141"/>
      <c r="D254" s="141">
        <v>135.19999999999999</v>
      </c>
      <c r="E254" s="353"/>
      <c r="F254" s="355">
        <v>42970</v>
      </c>
      <c r="G254" s="352" t="s">
        <v>425</v>
      </c>
      <c r="H254" s="353">
        <v>4070</v>
      </c>
      <c r="I254" s="353">
        <v>1020</v>
      </c>
      <c r="J254" s="135">
        <f t="shared" si="9"/>
        <v>12975.849999999984</v>
      </c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2.75" customHeight="1">
      <c r="A255" s="135"/>
      <c r="B255" s="353">
        <v>252</v>
      </c>
      <c r="C255" s="141"/>
      <c r="D255" s="141">
        <v>51</v>
      </c>
      <c r="E255" s="353"/>
      <c r="F255" s="355">
        <v>42975</v>
      </c>
      <c r="G255" s="352" t="s">
        <v>209</v>
      </c>
      <c r="H255" s="353">
        <v>4070</v>
      </c>
      <c r="I255" s="353">
        <v>1020</v>
      </c>
      <c r="J255" s="135">
        <f t="shared" si="9"/>
        <v>12924.849999999984</v>
      </c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2.75" customHeight="1">
      <c r="A256" s="135"/>
      <c r="B256" s="353">
        <v>253</v>
      </c>
      <c r="C256" s="141"/>
      <c r="D256" s="141">
        <v>95.65</v>
      </c>
      <c r="E256" s="353"/>
      <c r="F256" s="355">
        <v>42996</v>
      </c>
      <c r="G256" s="352" t="s">
        <v>426</v>
      </c>
      <c r="H256" s="353">
        <v>4070</v>
      </c>
      <c r="I256" s="353">
        <v>1020</v>
      </c>
      <c r="J256" s="135">
        <f t="shared" si="9"/>
        <v>12829.199999999984</v>
      </c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s="274" customFormat="1" ht="12.75" customHeight="1">
      <c r="A257" s="269"/>
      <c r="B257" s="360">
        <v>254</v>
      </c>
      <c r="C257" s="361">
        <v>42</v>
      </c>
      <c r="D257" s="361"/>
      <c r="E257" s="360"/>
      <c r="F257" s="362">
        <v>42998</v>
      </c>
      <c r="G257" s="363" t="s">
        <v>427</v>
      </c>
      <c r="H257" s="364">
        <v>4070</v>
      </c>
      <c r="I257" s="360">
        <v>1020</v>
      </c>
      <c r="J257" s="269">
        <f t="shared" si="9"/>
        <v>12871.199999999984</v>
      </c>
      <c r="K257" s="269"/>
      <c r="L257" s="269"/>
      <c r="M257" s="269"/>
      <c r="N257" s="269"/>
      <c r="O257" s="269"/>
      <c r="P257" s="269"/>
      <c r="Q257" s="269"/>
      <c r="R257" s="269"/>
      <c r="S257" s="269"/>
      <c r="T257" s="269"/>
      <c r="U257" s="269"/>
      <c r="V257" s="269"/>
      <c r="W257" s="269"/>
      <c r="X257" s="269"/>
      <c r="Y257" s="269"/>
      <c r="Z257" s="269"/>
    </row>
    <row r="258" spans="1:26" s="292" customFormat="1" ht="12.75" customHeight="1">
      <c r="A258" s="356"/>
      <c r="B258" s="356">
        <v>255</v>
      </c>
      <c r="C258" s="300"/>
      <c r="D258" s="300">
        <v>200</v>
      </c>
      <c r="E258" s="356"/>
      <c r="F258" s="359">
        <v>42999</v>
      </c>
      <c r="G258" s="358" t="s">
        <v>428</v>
      </c>
      <c r="H258" s="356">
        <v>4070</v>
      </c>
      <c r="I258" s="356">
        <v>1020</v>
      </c>
      <c r="J258" s="291">
        <f t="shared" si="9"/>
        <v>12671.199999999984</v>
      </c>
      <c r="K258" s="291"/>
      <c r="L258" s="291"/>
      <c r="M258" s="291"/>
      <c r="N258" s="291"/>
      <c r="O258" s="291"/>
      <c r="P258" s="291"/>
      <c r="Q258" s="291"/>
      <c r="R258" s="291"/>
      <c r="S258" s="291"/>
      <c r="T258" s="291"/>
      <c r="U258" s="291"/>
      <c r="V258" s="291"/>
      <c r="W258" s="291"/>
      <c r="X258" s="291"/>
      <c r="Y258" s="291"/>
      <c r="Z258" s="291"/>
    </row>
    <row r="259" spans="1:26" s="292" customFormat="1" ht="12.75" customHeight="1">
      <c r="A259" s="356"/>
      <c r="B259" s="356">
        <v>256</v>
      </c>
      <c r="C259" s="300"/>
      <c r="D259" s="300">
        <v>495</v>
      </c>
      <c r="E259" s="356"/>
      <c r="F259" s="359">
        <v>42999</v>
      </c>
      <c r="G259" s="358" t="s">
        <v>429</v>
      </c>
      <c r="H259" s="356">
        <v>4070</v>
      </c>
      <c r="I259" s="356">
        <v>1020</v>
      </c>
      <c r="J259" s="291">
        <f t="shared" si="9"/>
        <v>12176.199999999984</v>
      </c>
      <c r="K259" s="291"/>
      <c r="L259" s="291"/>
      <c r="M259" s="291"/>
      <c r="N259" s="291"/>
      <c r="O259" s="291"/>
      <c r="P259" s="291"/>
      <c r="Q259" s="291"/>
      <c r="R259" s="291"/>
      <c r="S259" s="291"/>
      <c r="T259" s="291"/>
      <c r="U259" s="291"/>
      <c r="V259" s="291"/>
      <c r="W259" s="291"/>
      <c r="X259" s="291"/>
      <c r="Y259" s="291"/>
      <c r="Z259" s="291"/>
    </row>
    <row r="260" spans="1:26" ht="12.75" customHeight="1">
      <c r="A260" s="353"/>
      <c r="B260" s="353">
        <v>257</v>
      </c>
      <c r="C260" s="141"/>
      <c r="D260" s="141">
        <v>113.2</v>
      </c>
      <c r="E260" s="353"/>
      <c r="F260" s="355">
        <v>42999</v>
      </c>
      <c r="G260" s="352" t="s">
        <v>421</v>
      </c>
      <c r="H260" s="353">
        <v>4070</v>
      </c>
      <c r="I260" s="353">
        <v>1020</v>
      </c>
      <c r="J260" s="135">
        <f t="shared" si="9"/>
        <v>12062.999999999984</v>
      </c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2.75" customHeight="1">
      <c r="A261" s="135"/>
      <c r="B261" s="135"/>
      <c r="C261" s="135"/>
      <c r="D261" s="135"/>
      <c r="E261" s="135"/>
      <c r="F261" s="135"/>
      <c r="G261" s="135"/>
      <c r="H261" s="135"/>
      <c r="I261" s="135"/>
      <c r="J261" s="135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2.75" customHeight="1">
      <c r="A262" s="135"/>
      <c r="B262" s="135"/>
      <c r="C262" s="135"/>
      <c r="D262" s="135"/>
      <c r="E262" s="135"/>
      <c r="F262" s="135"/>
      <c r="G262" s="135"/>
      <c r="H262" s="369" t="s">
        <v>418</v>
      </c>
      <c r="I262" s="369">
        <f>SUM(C7+C263-D263)</f>
        <v>12063.000000000007</v>
      </c>
      <c r="J262" s="369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2.75" customHeight="1">
      <c r="A263" s="135"/>
      <c r="B263" s="135" t="s">
        <v>100</v>
      </c>
      <c r="C263" s="135">
        <f>SUM(C9:C260)</f>
        <v>31286.329999999998</v>
      </c>
      <c r="D263" s="135">
        <f>SUM(D9:D260)</f>
        <v>28952.19999999999</v>
      </c>
      <c r="E263" s="135"/>
      <c r="F263" s="135"/>
      <c r="G263" s="135"/>
      <c r="H263" s="369"/>
      <c r="I263" s="369"/>
      <c r="J263" s="369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2.75" customHeight="1">
      <c r="A264" s="135"/>
      <c r="B264" s="135"/>
      <c r="C264" s="135"/>
      <c r="D264" s="135"/>
      <c r="E264" s="135"/>
      <c r="F264" s="135"/>
      <c r="G264" s="135"/>
      <c r="H264" s="135"/>
      <c r="I264" s="135"/>
      <c r="J264" s="135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2.75" customHeight="1">
      <c r="A265" s="135"/>
      <c r="B265" s="135"/>
      <c r="C265" s="135"/>
      <c r="D265" s="135"/>
      <c r="E265" s="135"/>
      <c r="F265" s="135"/>
      <c r="G265" s="135"/>
      <c r="H265" s="135"/>
      <c r="I265" s="135"/>
      <c r="J265" s="135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2.75" customHeight="1">
      <c r="A266" s="135"/>
      <c r="B266" s="135"/>
      <c r="C266" s="135"/>
      <c r="D266" s="135"/>
      <c r="E266" s="135"/>
      <c r="F266" s="135"/>
      <c r="G266" s="135"/>
      <c r="H266" s="135"/>
      <c r="I266" s="135"/>
      <c r="J266" s="135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2.75" customHeight="1">
      <c r="A267" s="135"/>
      <c r="B267" s="135"/>
      <c r="C267" s="135"/>
      <c r="D267" s="135"/>
      <c r="E267" s="135"/>
      <c r="F267" s="135"/>
      <c r="G267" s="135"/>
      <c r="H267" s="135"/>
      <c r="I267" s="135"/>
      <c r="J267" s="135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2.75" customHeight="1">
      <c r="A268" s="135"/>
      <c r="B268" s="135"/>
      <c r="C268" s="135"/>
      <c r="D268" s="135"/>
      <c r="E268" s="135"/>
      <c r="F268" s="135"/>
      <c r="G268" s="135"/>
      <c r="H268" s="135"/>
      <c r="I268" s="135"/>
      <c r="J268" s="135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2.75" customHeight="1">
      <c r="A269" s="135"/>
      <c r="B269" s="135"/>
      <c r="C269" s="135"/>
      <c r="D269" s="135"/>
      <c r="E269" s="135"/>
      <c r="F269" s="135"/>
      <c r="G269" s="135"/>
      <c r="H269" s="135"/>
      <c r="I269" s="135"/>
      <c r="J269" s="135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2.75" customHeight="1">
      <c r="A270" s="135"/>
      <c r="B270" s="135"/>
      <c r="C270" s="135"/>
      <c r="D270" s="135"/>
      <c r="E270" s="135"/>
      <c r="F270" s="135"/>
      <c r="G270" s="135"/>
      <c r="H270" s="135"/>
      <c r="I270" s="135"/>
      <c r="J270" s="135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2.75" customHeight="1">
      <c r="A271" s="135"/>
      <c r="B271" s="135"/>
      <c r="C271" s="135"/>
      <c r="D271" s="135"/>
      <c r="E271" s="135"/>
      <c r="F271" s="135"/>
      <c r="G271" s="135"/>
      <c r="H271" s="135"/>
      <c r="I271" s="135"/>
      <c r="J271" s="135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2.75" customHeight="1">
      <c r="A272" s="135"/>
      <c r="B272" s="135"/>
      <c r="C272" s="135"/>
      <c r="D272" s="135"/>
      <c r="E272" s="135"/>
      <c r="F272" s="135"/>
      <c r="G272" s="135"/>
      <c r="H272" s="135"/>
      <c r="I272" s="135"/>
      <c r="J272" s="135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2.75" customHeight="1">
      <c r="A273" s="135"/>
      <c r="B273" s="135"/>
      <c r="C273" s="135"/>
      <c r="D273" s="135"/>
      <c r="E273" s="135"/>
      <c r="F273" s="135"/>
      <c r="G273" s="135"/>
      <c r="H273" s="135"/>
      <c r="I273" s="135"/>
      <c r="J273" s="135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2.75" customHeight="1">
      <c r="A274" s="135"/>
      <c r="B274" s="135"/>
      <c r="C274" s="135"/>
      <c r="D274" s="135"/>
      <c r="E274" s="135"/>
      <c r="F274" s="135"/>
      <c r="G274" s="135"/>
      <c r="H274" s="135"/>
      <c r="I274" s="135"/>
      <c r="J274" s="135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2.75" customHeight="1">
      <c r="A275" s="135"/>
      <c r="B275" s="135"/>
      <c r="C275" s="135"/>
      <c r="D275" s="135"/>
      <c r="E275" s="135"/>
      <c r="F275" s="135"/>
      <c r="G275" s="135"/>
      <c r="H275" s="135"/>
      <c r="I275" s="135"/>
      <c r="J275" s="135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2.75" customHeight="1">
      <c r="A276" s="135"/>
      <c r="B276" s="135"/>
      <c r="C276" s="135"/>
      <c r="D276" s="135"/>
      <c r="E276" s="135"/>
      <c r="F276" s="135"/>
      <c r="G276" s="135"/>
      <c r="H276" s="135"/>
      <c r="I276" s="135"/>
      <c r="J276" s="135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2.75" customHeight="1">
      <c r="A277" s="135"/>
      <c r="B277" s="135"/>
      <c r="C277" s="135"/>
      <c r="D277" s="135"/>
      <c r="E277" s="135"/>
      <c r="F277" s="135"/>
      <c r="G277" s="135"/>
      <c r="H277" s="135"/>
      <c r="I277" s="135"/>
      <c r="J277" s="135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2.75" customHeight="1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2.75" customHeight="1">
      <c r="A279" s="135"/>
      <c r="B279" s="135"/>
      <c r="C279" s="135"/>
      <c r="D279" s="135"/>
      <c r="E279" s="135"/>
      <c r="F279" s="135"/>
      <c r="G279" s="135"/>
      <c r="H279" s="135"/>
      <c r="I279" s="135"/>
      <c r="J279" s="135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2.75" customHeight="1">
      <c r="A280" s="135"/>
      <c r="B280" s="135"/>
      <c r="C280" s="135"/>
      <c r="D280" s="135"/>
      <c r="E280" s="135"/>
      <c r="F280" s="135"/>
      <c r="G280" s="135"/>
      <c r="H280" s="135"/>
      <c r="I280" s="135"/>
      <c r="J280" s="135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2.75" customHeight="1">
      <c r="A281" s="135"/>
      <c r="B281" s="135"/>
      <c r="C281" s="135"/>
      <c r="D281" s="135"/>
      <c r="E281" s="135"/>
      <c r="F281" s="135"/>
      <c r="G281" s="135"/>
      <c r="H281" s="135"/>
      <c r="I281" s="135"/>
      <c r="J281" s="135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2.75" customHeight="1">
      <c r="A282" s="135"/>
      <c r="B282" s="135"/>
      <c r="C282" s="135"/>
      <c r="D282" s="135"/>
      <c r="E282" s="135"/>
      <c r="F282" s="135"/>
      <c r="G282" s="135"/>
      <c r="H282" s="135"/>
      <c r="I282" s="135"/>
      <c r="J282" s="135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2.75" customHeight="1">
      <c r="A283" s="135"/>
      <c r="B283" s="135"/>
      <c r="C283" s="135"/>
      <c r="D283" s="135"/>
      <c r="E283" s="135"/>
      <c r="F283" s="135"/>
      <c r="G283" s="135"/>
      <c r="H283" s="135"/>
      <c r="I283" s="135"/>
      <c r="J283" s="135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2.75" customHeight="1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2.75" customHeight="1">
      <c r="A285" s="135"/>
      <c r="B285" s="135"/>
      <c r="C285" s="135"/>
      <c r="D285" s="135"/>
      <c r="E285" s="135"/>
      <c r="F285" s="135"/>
      <c r="G285" s="135"/>
      <c r="H285" s="135"/>
      <c r="I285" s="135"/>
      <c r="J285" s="135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2.75" customHeight="1">
      <c r="A286" s="135"/>
      <c r="B286" s="135"/>
      <c r="C286" s="135"/>
      <c r="D286" s="135"/>
      <c r="E286" s="135"/>
      <c r="F286" s="135"/>
      <c r="G286" s="135"/>
      <c r="H286" s="135"/>
      <c r="I286" s="135"/>
      <c r="J286" s="135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2.75" customHeight="1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2.75" customHeight="1">
      <c r="A288" s="135"/>
      <c r="B288" s="135"/>
      <c r="C288" s="135"/>
      <c r="D288" s="135"/>
      <c r="E288" s="135"/>
      <c r="F288" s="135"/>
      <c r="G288" s="135"/>
      <c r="H288" s="135"/>
      <c r="I288" s="135"/>
      <c r="J288" s="135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2.75" customHeight="1">
      <c r="A289" s="135"/>
      <c r="B289" s="135"/>
      <c r="C289" s="135"/>
      <c r="D289" s="135"/>
      <c r="E289" s="135"/>
      <c r="F289" s="135"/>
      <c r="G289" s="135"/>
      <c r="H289" s="135"/>
      <c r="I289" s="135"/>
      <c r="J289" s="135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2.75" customHeight="1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2.75" customHeight="1">
      <c r="A291" s="135"/>
      <c r="B291" s="135"/>
      <c r="C291" s="135"/>
      <c r="D291" s="135"/>
      <c r="E291" s="135"/>
      <c r="F291" s="135"/>
      <c r="G291" s="135"/>
      <c r="H291" s="135"/>
      <c r="I291" s="135"/>
      <c r="J291" s="135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2.75" customHeight="1">
      <c r="A292" s="135"/>
      <c r="B292" s="135"/>
      <c r="C292" s="135"/>
      <c r="D292" s="135"/>
      <c r="E292" s="135"/>
      <c r="F292" s="135"/>
      <c r="G292" s="135"/>
      <c r="H292" s="135"/>
      <c r="I292" s="135"/>
      <c r="J292" s="135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2.75" customHeight="1">
      <c r="A293" s="135"/>
      <c r="B293" s="135"/>
      <c r="C293" s="135"/>
      <c r="D293" s="135"/>
      <c r="E293" s="135"/>
      <c r="F293" s="135"/>
      <c r="G293" s="135"/>
      <c r="H293" s="135"/>
      <c r="I293" s="135"/>
      <c r="J293" s="135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2.75" customHeight="1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2.75" customHeight="1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2.75" customHeight="1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2.75" customHeight="1">
      <c r="A297" s="135"/>
      <c r="B297" s="135"/>
      <c r="C297" s="135"/>
      <c r="D297" s="135"/>
      <c r="E297" s="135"/>
      <c r="F297" s="135"/>
      <c r="G297" s="135"/>
      <c r="H297" s="135"/>
      <c r="I297" s="135"/>
      <c r="J297" s="135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2.75" customHeight="1">
      <c r="A298" s="135"/>
      <c r="B298" s="135"/>
      <c r="C298" s="135"/>
      <c r="D298" s="135"/>
      <c r="E298" s="135"/>
      <c r="F298" s="135"/>
      <c r="G298" s="135"/>
      <c r="H298" s="135"/>
      <c r="I298" s="135"/>
      <c r="J298" s="135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2.75" customHeight="1">
      <c r="A299" s="135"/>
      <c r="B299" s="135"/>
      <c r="C299" s="135"/>
      <c r="D299" s="135"/>
      <c r="E299" s="135"/>
      <c r="F299" s="135"/>
      <c r="G299" s="135"/>
      <c r="H299" s="135"/>
      <c r="I299" s="135"/>
      <c r="J299" s="135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2.75" customHeight="1">
      <c r="A300" s="135"/>
      <c r="B300" s="135"/>
      <c r="C300" s="135"/>
      <c r="D300" s="135"/>
      <c r="E300" s="135"/>
      <c r="F300" s="135"/>
      <c r="G300" s="135"/>
      <c r="H300" s="135"/>
      <c r="I300" s="135"/>
      <c r="J300" s="135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2.75" customHeight="1">
      <c r="A301" s="135"/>
      <c r="B301" s="135"/>
      <c r="C301" s="135"/>
      <c r="D301" s="135"/>
      <c r="E301" s="135"/>
      <c r="F301" s="135"/>
      <c r="G301" s="135"/>
      <c r="H301" s="135"/>
      <c r="I301" s="135"/>
      <c r="J301" s="135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2.75" customHeight="1">
      <c r="A302" s="135"/>
      <c r="B302" s="135"/>
      <c r="C302" s="135"/>
      <c r="D302" s="135"/>
      <c r="E302" s="135"/>
      <c r="F302" s="135"/>
      <c r="G302" s="135"/>
      <c r="H302" s="135"/>
      <c r="I302" s="135"/>
      <c r="J302" s="135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2.75" customHeight="1">
      <c r="A303" s="135"/>
      <c r="B303" s="135"/>
      <c r="C303" s="135"/>
      <c r="D303" s="135"/>
      <c r="E303" s="135"/>
      <c r="F303" s="135"/>
      <c r="G303" s="135"/>
      <c r="H303" s="135"/>
      <c r="I303" s="135"/>
      <c r="J303" s="135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2.75" customHeight="1">
      <c r="A304" s="135"/>
      <c r="B304" s="135"/>
      <c r="C304" s="135"/>
      <c r="D304" s="135"/>
      <c r="E304" s="135"/>
      <c r="F304" s="135"/>
      <c r="G304" s="135"/>
      <c r="H304" s="135"/>
      <c r="I304" s="135"/>
      <c r="J304" s="135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2.75" customHeight="1">
      <c r="A305" s="135"/>
      <c r="B305" s="135"/>
      <c r="C305" s="135"/>
      <c r="D305" s="135"/>
      <c r="E305" s="135"/>
      <c r="F305" s="135"/>
      <c r="G305" s="135"/>
      <c r="H305" s="135"/>
      <c r="I305" s="135"/>
      <c r="J305" s="135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2.75" customHeight="1">
      <c r="A306" s="135"/>
      <c r="B306" s="135"/>
      <c r="C306" s="135"/>
      <c r="D306" s="135"/>
      <c r="E306" s="135"/>
      <c r="F306" s="135"/>
      <c r="G306" s="135"/>
      <c r="H306" s="135"/>
      <c r="I306" s="135"/>
      <c r="J306" s="135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2.75" customHeight="1">
      <c r="A307" s="135"/>
      <c r="B307" s="135"/>
      <c r="C307" s="135"/>
      <c r="D307" s="135"/>
      <c r="E307" s="135"/>
      <c r="F307" s="135"/>
      <c r="G307" s="135"/>
      <c r="H307" s="135"/>
      <c r="I307" s="135"/>
      <c r="J307" s="135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2.75" customHeight="1">
      <c r="A308" s="135"/>
      <c r="B308" s="135"/>
      <c r="C308" s="135"/>
      <c r="D308" s="135"/>
      <c r="E308" s="135"/>
      <c r="F308" s="135"/>
      <c r="G308" s="135"/>
      <c r="H308" s="135"/>
      <c r="I308" s="135"/>
      <c r="J308" s="135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2.75" customHeight="1">
      <c r="A309" s="135"/>
      <c r="B309" s="135"/>
      <c r="C309" s="135"/>
      <c r="D309" s="135"/>
      <c r="E309" s="135"/>
      <c r="F309" s="135"/>
      <c r="G309" s="135"/>
      <c r="H309" s="135"/>
      <c r="I309" s="135"/>
      <c r="J309" s="135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2.75" customHeight="1">
      <c r="A310" s="135"/>
      <c r="B310" s="135"/>
      <c r="C310" s="135"/>
      <c r="D310" s="135"/>
      <c r="E310" s="135"/>
      <c r="F310" s="135"/>
      <c r="G310" s="135"/>
      <c r="H310" s="135"/>
      <c r="I310" s="135"/>
      <c r="J310" s="135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2.75" customHeight="1">
      <c r="A311" s="135"/>
      <c r="B311" s="135"/>
      <c r="C311" s="135"/>
      <c r="D311" s="135"/>
      <c r="E311" s="135"/>
      <c r="F311" s="135"/>
      <c r="G311" s="135"/>
      <c r="H311" s="135"/>
      <c r="I311" s="135"/>
      <c r="J311" s="135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2.75" customHeight="1">
      <c r="A312" s="135"/>
      <c r="B312" s="135"/>
      <c r="C312" s="135"/>
      <c r="D312" s="135"/>
      <c r="E312" s="135"/>
      <c r="F312" s="135"/>
      <c r="G312" s="135"/>
      <c r="H312" s="135"/>
      <c r="I312" s="135"/>
      <c r="J312" s="135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2.75" customHeight="1">
      <c r="A313" s="135"/>
      <c r="B313" s="135"/>
      <c r="C313" s="135"/>
      <c r="D313" s="135"/>
      <c r="E313" s="135"/>
      <c r="F313" s="135"/>
      <c r="G313" s="135"/>
      <c r="H313" s="135"/>
      <c r="I313" s="135"/>
      <c r="J313" s="135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2.75" customHeight="1">
      <c r="A314" s="135"/>
      <c r="B314" s="135"/>
      <c r="C314" s="135"/>
      <c r="D314" s="135"/>
      <c r="E314" s="135"/>
      <c r="F314" s="135"/>
      <c r="G314" s="135"/>
      <c r="H314" s="135"/>
      <c r="I314" s="135"/>
      <c r="J314" s="135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2.75" customHeight="1">
      <c r="A315" s="135"/>
      <c r="B315" s="135"/>
      <c r="C315" s="135"/>
      <c r="D315" s="135"/>
      <c r="E315" s="135"/>
      <c r="F315" s="135"/>
      <c r="G315" s="135"/>
      <c r="H315" s="135"/>
      <c r="I315" s="135"/>
      <c r="J315" s="135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2.75" customHeight="1">
      <c r="A316" s="135"/>
      <c r="B316" s="135"/>
      <c r="C316" s="135"/>
      <c r="D316" s="135"/>
      <c r="E316" s="135"/>
      <c r="F316" s="135"/>
      <c r="G316" s="135"/>
      <c r="H316" s="135"/>
      <c r="I316" s="135"/>
      <c r="J316" s="135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2.75" customHeight="1">
      <c r="A317" s="135"/>
      <c r="B317" s="135"/>
      <c r="C317" s="135"/>
      <c r="D317" s="135"/>
      <c r="E317" s="135"/>
      <c r="F317" s="135"/>
      <c r="G317" s="135"/>
      <c r="H317" s="135"/>
      <c r="I317" s="135"/>
      <c r="J317" s="135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2.75" customHeight="1">
      <c r="A318" s="135"/>
      <c r="B318" s="135"/>
      <c r="C318" s="135"/>
      <c r="D318" s="135"/>
      <c r="E318" s="135"/>
      <c r="F318" s="135"/>
      <c r="G318" s="135"/>
      <c r="H318" s="135"/>
      <c r="I318" s="135"/>
      <c r="J318" s="135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2.75" customHeight="1">
      <c r="A319" s="135"/>
      <c r="B319" s="135"/>
      <c r="C319" s="135"/>
      <c r="D319" s="135"/>
      <c r="E319" s="135"/>
      <c r="F319" s="135"/>
      <c r="G319" s="135"/>
      <c r="H319" s="135"/>
      <c r="I319" s="135"/>
      <c r="J319" s="135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2.75" customHeight="1">
      <c r="A320" s="135"/>
      <c r="B320" s="135"/>
      <c r="C320" s="135"/>
      <c r="D320" s="135"/>
      <c r="E320" s="135"/>
      <c r="F320" s="135"/>
      <c r="G320" s="135"/>
      <c r="H320" s="135"/>
      <c r="I320" s="135"/>
      <c r="J320" s="135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2.75" customHeight="1">
      <c r="A321" s="135"/>
      <c r="B321" s="135"/>
      <c r="C321" s="135"/>
      <c r="D321" s="135"/>
      <c r="E321" s="135"/>
      <c r="F321" s="135"/>
      <c r="G321" s="135"/>
      <c r="H321" s="135"/>
      <c r="I321" s="135"/>
      <c r="J321" s="135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2.75" customHeight="1">
      <c r="A322" s="135"/>
      <c r="B322" s="135"/>
      <c r="C322" s="135"/>
      <c r="D322" s="135"/>
      <c r="E322" s="135"/>
      <c r="F322" s="135"/>
      <c r="G322" s="135"/>
      <c r="H322" s="135"/>
      <c r="I322" s="135"/>
      <c r="J322" s="135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2.75" customHeight="1">
      <c r="A323" s="135"/>
      <c r="B323" s="135"/>
      <c r="C323" s="135"/>
      <c r="D323" s="135"/>
      <c r="E323" s="135"/>
      <c r="F323" s="135"/>
      <c r="G323" s="135"/>
      <c r="H323" s="135"/>
      <c r="I323" s="135"/>
      <c r="J323" s="135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2.75" customHeight="1">
      <c r="A324" s="135"/>
      <c r="B324" s="135"/>
      <c r="C324" s="135"/>
      <c r="D324" s="135"/>
      <c r="E324" s="135"/>
      <c r="F324" s="135"/>
      <c r="G324" s="135"/>
      <c r="H324" s="135"/>
      <c r="I324" s="135"/>
      <c r="J324" s="135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2.75" customHeight="1">
      <c r="A325" s="135"/>
      <c r="B325" s="135"/>
      <c r="C325" s="135"/>
      <c r="D325" s="135"/>
      <c r="E325" s="135"/>
      <c r="F325" s="135"/>
      <c r="G325" s="135"/>
      <c r="H325" s="135"/>
      <c r="I325" s="135"/>
      <c r="J325" s="135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2.75" customHeight="1">
      <c r="A326" s="135"/>
      <c r="B326" s="135"/>
      <c r="C326" s="135"/>
      <c r="D326" s="135"/>
      <c r="E326" s="135"/>
      <c r="F326" s="135"/>
      <c r="G326" s="135"/>
      <c r="H326" s="135"/>
      <c r="I326" s="135"/>
      <c r="J326" s="135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2.75" customHeight="1">
      <c r="A327" s="135"/>
      <c r="B327" s="135"/>
      <c r="C327" s="135"/>
      <c r="D327" s="135"/>
      <c r="E327" s="135"/>
      <c r="F327" s="135"/>
      <c r="G327" s="135"/>
      <c r="H327" s="135"/>
      <c r="I327" s="135"/>
      <c r="J327" s="135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2.75" customHeight="1">
      <c r="A328" s="135"/>
      <c r="B328" s="135"/>
      <c r="C328" s="135"/>
      <c r="D328" s="135"/>
      <c r="E328" s="135"/>
      <c r="F328" s="135"/>
      <c r="G328" s="135"/>
      <c r="H328" s="135"/>
      <c r="I328" s="135"/>
      <c r="J328" s="135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2.75" customHeight="1">
      <c r="A329" s="135"/>
      <c r="B329" s="135"/>
      <c r="C329" s="135"/>
      <c r="D329" s="135"/>
      <c r="E329" s="135"/>
      <c r="F329" s="135"/>
      <c r="G329" s="135"/>
      <c r="H329" s="135"/>
      <c r="I329" s="135"/>
      <c r="J329" s="135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2.75" customHeight="1">
      <c r="A330" s="135"/>
      <c r="B330" s="97"/>
      <c r="C330" s="136"/>
      <c r="D330" s="136"/>
      <c r="E330" s="97"/>
      <c r="F330" s="97"/>
      <c r="G330" s="98"/>
      <c r="H330" s="97"/>
      <c r="I330" s="97"/>
      <c r="J330" s="135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2.75" customHeight="1">
      <c r="A331" s="31"/>
      <c r="B331" s="32"/>
      <c r="C331" s="31"/>
      <c r="D331" s="41"/>
      <c r="E331" s="31"/>
      <c r="F331" s="32"/>
      <c r="G331" s="31"/>
      <c r="H331" s="42"/>
      <c r="I331" s="43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2.75" customHeight="1">
      <c r="A332" s="31"/>
      <c r="B332" s="31"/>
      <c r="C332" s="31"/>
      <c r="D332" s="31"/>
      <c r="E332" s="31"/>
      <c r="F332" s="32"/>
      <c r="G332" s="31"/>
      <c r="H332" s="32"/>
      <c r="I332" s="32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2.75" customHeight="1">
      <c r="A333" s="31"/>
      <c r="B333" s="31"/>
      <c r="C333" s="31"/>
      <c r="D333" s="31"/>
      <c r="E333" s="31"/>
      <c r="F333" s="32"/>
      <c r="G333" s="31"/>
      <c r="H333" s="32"/>
      <c r="I333" s="32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2.75" customHeight="1">
      <c r="A334" s="31"/>
      <c r="B334" s="31"/>
      <c r="C334" s="31"/>
      <c r="D334" s="31"/>
      <c r="E334" s="31"/>
      <c r="F334" s="32"/>
      <c r="G334" s="31"/>
      <c r="H334" s="32"/>
      <c r="I334" s="32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2.75" customHeight="1">
      <c r="A335" s="31"/>
      <c r="B335" s="31"/>
      <c r="C335" s="31"/>
      <c r="D335" s="31"/>
      <c r="E335" s="31"/>
      <c r="F335" s="32"/>
      <c r="G335" s="31"/>
      <c r="H335" s="32"/>
      <c r="I335" s="32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2.75" customHeight="1">
      <c r="A336" s="31"/>
      <c r="B336" s="31"/>
      <c r="C336" s="31"/>
      <c r="D336" s="31"/>
      <c r="E336" s="31"/>
      <c r="F336" s="32"/>
      <c r="G336" s="31"/>
      <c r="H336" s="32"/>
      <c r="I336" s="32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2.75" customHeight="1">
      <c r="A337" s="31"/>
      <c r="B337" s="31"/>
      <c r="C337" s="31"/>
      <c r="D337" s="31"/>
      <c r="E337" s="31"/>
      <c r="F337" s="32"/>
      <c r="G337" s="31"/>
      <c r="H337" s="32"/>
      <c r="I337" s="32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2.75" customHeight="1">
      <c r="A338" s="31"/>
      <c r="B338" s="31"/>
      <c r="C338" s="31"/>
      <c r="D338" s="31"/>
      <c r="E338" s="31"/>
      <c r="F338" s="32"/>
      <c r="G338" s="31"/>
      <c r="H338" s="32"/>
      <c r="I338" s="32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2.75" customHeight="1">
      <c r="A339" s="31"/>
      <c r="B339" s="31"/>
      <c r="C339" s="31"/>
      <c r="D339" s="31"/>
      <c r="E339" s="31"/>
      <c r="F339" s="32"/>
      <c r="G339" s="31"/>
      <c r="H339" s="32"/>
      <c r="I339" s="32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2.75" customHeight="1">
      <c r="A340" s="31"/>
      <c r="B340" s="31"/>
      <c r="C340" s="31"/>
      <c r="D340" s="31"/>
      <c r="E340" s="31"/>
      <c r="F340" s="32"/>
      <c r="G340" s="31"/>
      <c r="H340" s="32"/>
      <c r="I340" s="32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2.75" customHeight="1">
      <c r="A341" s="31"/>
      <c r="B341" s="31"/>
      <c r="C341" s="31"/>
      <c r="D341" s="31"/>
      <c r="E341" s="31"/>
      <c r="F341" s="32"/>
      <c r="G341" s="31"/>
      <c r="H341" s="32"/>
      <c r="I341" s="32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2.75" customHeight="1">
      <c r="A342" s="31"/>
      <c r="B342" s="31"/>
      <c r="C342" s="31"/>
      <c r="D342" s="31"/>
      <c r="E342" s="31"/>
      <c r="F342" s="32"/>
      <c r="G342" s="31"/>
      <c r="H342" s="32"/>
      <c r="I342" s="32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2.75" customHeight="1">
      <c r="A343" s="31"/>
      <c r="B343" s="31"/>
      <c r="C343" s="31"/>
      <c r="D343" s="31"/>
      <c r="E343" s="31"/>
      <c r="F343" s="32"/>
      <c r="G343" s="31"/>
      <c r="H343" s="32"/>
      <c r="I343" s="32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2.75" customHeight="1">
      <c r="A344" s="31"/>
      <c r="B344" s="31"/>
      <c r="C344" s="31"/>
      <c r="D344" s="31"/>
      <c r="E344" s="31"/>
      <c r="F344" s="32"/>
      <c r="G344" s="31"/>
      <c r="H344" s="32"/>
      <c r="I344" s="32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2.75" customHeight="1">
      <c r="A345" s="31"/>
      <c r="B345" s="31"/>
      <c r="C345" s="31"/>
      <c r="D345" s="31"/>
      <c r="E345" s="31"/>
      <c r="F345" s="32"/>
      <c r="G345" s="31"/>
      <c r="H345" s="32"/>
      <c r="I345" s="32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2.75" customHeight="1">
      <c r="A346" s="31"/>
      <c r="B346" s="31"/>
      <c r="C346" s="31"/>
      <c r="D346" s="31"/>
      <c r="E346" s="31"/>
      <c r="F346" s="32"/>
      <c r="G346" s="31"/>
      <c r="H346" s="32"/>
      <c r="I346" s="32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2.75" customHeight="1">
      <c r="A347" s="31"/>
      <c r="B347" s="31"/>
      <c r="C347" s="31"/>
      <c r="D347" s="31"/>
      <c r="E347" s="31"/>
      <c r="F347" s="32"/>
      <c r="G347" s="31"/>
      <c r="H347" s="32"/>
      <c r="I347" s="32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2.75" customHeight="1">
      <c r="A348" s="31"/>
      <c r="B348" s="31"/>
      <c r="C348" s="31"/>
      <c r="D348" s="31"/>
      <c r="E348" s="31"/>
      <c r="F348" s="32"/>
      <c r="G348" s="31"/>
      <c r="H348" s="32"/>
      <c r="I348" s="32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2.75" customHeight="1">
      <c r="A349" s="31"/>
      <c r="B349" s="31"/>
      <c r="C349" s="31"/>
      <c r="D349" s="31"/>
      <c r="E349" s="31"/>
      <c r="F349" s="32"/>
      <c r="G349" s="31"/>
      <c r="H349" s="32"/>
      <c r="I349" s="32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2.75" customHeight="1">
      <c r="A350" s="31"/>
      <c r="B350" s="31"/>
      <c r="C350" s="31"/>
      <c r="D350" s="31"/>
      <c r="E350" s="31"/>
      <c r="F350" s="32"/>
      <c r="G350" s="31"/>
      <c r="H350" s="32"/>
      <c r="I350" s="32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2.75" customHeight="1">
      <c r="A351" s="31"/>
      <c r="B351" s="31"/>
      <c r="C351" s="31"/>
      <c r="D351" s="31"/>
      <c r="E351" s="31"/>
      <c r="F351" s="32"/>
      <c r="G351" s="31"/>
      <c r="H351" s="32"/>
      <c r="I351" s="32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2.75" customHeight="1">
      <c r="A352" s="31"/>
      <c r="B352" s="31"/>
      <c r="C352" s="31"/>
      <c r="D352" s="31"/>
      <c r="E352" s="31"/>
      <c r="F352" s="32"/>
      <c r="G352" s="31"/>
      <c r="H352" s="32"/>
      <c r="I352" s="32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2.75" customHeight="1">
      <c r="A353" s="31"/>
      <c r="B353" s="31"/>
      <c r="C353" s="31"/>
      <c r="D353" s="31"/>
      <c r="E353" s="31"/>
      <c r="F353" s="32"/>
      <c r="G353" s="31"/>
      <c r="H353" s="32"/>
      <c r="I353" s="32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2.75" customHeight="1">
      <c r="A354" s="31"/>
      <c r="B354" s="31"/>
      <c r="C354" s="31"/>
      <c r="D354" s="31"/>
      <c r="E354" s="31"/>
      <c r="F354" s="32"/>
      <c r="G354" s="31"/>
      <c r="H354" s="32"/>
      <c r="I354" s="32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2.75" customHeight="1">
      <c r="A355" s="31"/>
      <c r="B355" s="31"/>
      <c r="C355" s="31"/>
      <c r="D355" s="31"/>
      <c r="E355" s="31"/>
      <c r="F355" s="32"/>
      <c r="G355" s="31"/>
      <c r="H355" s="32"/>
      <c r="I355" s="32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2.75" customHeight="1">
      <c r="A356" s="31"/>
      <c r="B356" s="31"/>
      <c r="C356" s="31"/>
      <c r="D356" s="31"/>
      <c r="E356" s="31"/>
      <c r="F356" s="32"/>
      <c r="G356" s="31"/>
      <c r="H356" s="32"/>
      <c r="I356" s="32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2.75" customHeight="1">
      <c r="A357" s="31"/>
      <c r="B357" s="31"/>
      <c r="C357" s="31"/>
      <c r="D357" s="31"/>
      <c r="E357" s="31"/>
      <c r="F357" s="32"/>
      <c r="G357" s="31"/>
      <c r="H357" s="32"/>
      <c r="I357" s="32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2.75" customHeight="1">
      <c r="A358" s="31"/>
      <c r="B358" s="31"/>
      <c r="C358" s="31"/>
      <c r="D358" s="31"/>
      <c r="E358" s="31"/>
      <c r="F358" s="32"/>
      <c r="G358" s="31"/>
      <c r="H358" s="32"/>
      <c r="I358" s="32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2.75" customHeight="1">
      <c r="A359" s="31"/>
      <c r="B359" s="31"/>
      <c r="C359" s="31"/>
      <c r="D359" s="31"/>
      <c r="E359" s="31"/>
      <c r="F359" s="32"/>
      <c r="G359" s="31"/>
      <c r="H359" s="32"/>
      <c r="I359" s="32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2.75" customHeight="1">
      <c r="A360" s="31"/>
      <c r="B360" s="31"/>
      <c r="C360" s="31"/>
      <c r="D360" s="31"/>
      <c r="E360" s="31"/>
      <c r="F360" s="32"/>
      <c r="G360" s="31"/>
      <c r="H360" s="32"/>
      <c r="I360" s="32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2.75" customHeight="1">
      <c r="A361" s="31"/>
      <c r="B361" s="31"/>
      <c r="C361" s="31"/>
      <c r="D361" s="31"/>
      <c r="E361" s="31"/>
      <c r="F361" s="32"/>
      <c r="G361" s="31"/>
      <c r="H361" s="32"/>
      <c r="I361" s="32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2.75" customHeight="1">
      <c r="A362" s="31"/>
      <c r="B362" s="31"/>
      <c r="C362" s="31"/>
      <c r="D362" s="31"/>
      <c r="E362" s="31"/>
      <c r="F362" s="32"/>
      <c r="G362" s="31"/>
      <c r="H362" s="32"/>
      <c r="I362" s="32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2.75" customHeight="1">
      <c r="A363" s="31"/>
      <c r="B363" s="31"/>
      <c r="C363" s="31"/>
      <c r="D363" s="31"/>
      <c r="E363" s="31"/>
      <c r="F363" s="32"/>
      <c r="G363" s="31"/>
      <c r="H363" s="32"/>
      <c r="I363" s="32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2.75" customHeight="1">
      <c r="A364" s="31"/>
      <c r="B364" s="31"/>
      <c r="C364" s="31"/>
      <c r="D364" s="31"/>
      <c r="E364" s="31"/>
      <c r="F364" s="32"/>
      <c r="G364" s="31"/>
      <c r="H364" s="32"/>
      <c r="I364" s="32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2.75" customHeight="1">
      <c r="A365" s="31"/>
      <c r="B365" s="31"/>
      <c r="C365" s="31"/>
      <c r="D365" s="31"/>
      <c r="E365" s="31"/>
      <c r="F365" s="32"/>
      <c r="G365" s="31"/>
      <c r="H365" s="32"/>
      <c r="I365" s="32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2.75" customHeight="1">
      <c r="A366" s="31"/>
      <c r="B366" s="31"/>
      <c r="C366" s="31"/>
      <c r="D366" s="31"/>
      <c r="E366" s="31"/>
      <c r="F366" s="32"/>
      <c r="G366" s="31"/>
      <c r="H366" s="32"/>
      <c r="I366" s="32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2.75" customHeight="1">
      <c r="A367" s="31"/>
      <c r="B367" s="31"/>
      <c r="C367" s="31"/>
      <c r="D367" s="31"/>
      <c r="E367" s="31"/>
      <c r="F367" s="32"/>
      <c r="G367" s="31"/>
      <c r="H367" s="32"/>
      <c r="I367" s="32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2.75" customHeight="1">
      <c r="A368" s="31"/>
      <c r="B368" s="31"/>
      <c r="C368" s="31"/>
      <c r="D368" s="31"/>
      <c r="E368" s="31"/>
      <c r="F368" s="32"/>
      <c r="G368" s="31"/>
      <c r="H368" s="32"/>
      <c r="I368" s="32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2.75" customHeight="1">
      <c r="A369" s="31"/>
      <c r="B369" s="31"/>
      <c r="C369" s="31"/>
      <c r="D369" s="31"/>
      <c r="E369" s="31"/>
      <c r="F369" s="32"/>
      <c r="G369" s="31"/>
      <c r="H369" s="32"/>
      <c r="I369" s="32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2.75" customHeight="1">
      <c r="A370" s="31"/>
      <c r="B370" s="31"/>
      <c r="C370" s="31"/>
      <c r="D370" s="31"/>
      <c r="E370" s="31"/>
      <c r="F370" s="32"/>
      <c r="G370" s="31"/>
      <c r="H370" s="32"/>
      <c r="I370" s="32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2.75" customHeight="1">
      <c r="A371" s="31"/>
      <c r="B371" s="31"/>
      <c r="C371" s="31"/>
      <c r="D371" s="31"/>
      <c r="E371" s="31"/>
      <c r="F371" s="32"/>
      <c r="G371" s="31"/>
      <c r="H371" s="32"/>
      <c r="I371" s="32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2.75" customHeight="1">
      <c r="A372" s="31"/>
      <c r="B372" s="31"/>
      <c r="C372" s="31"/>
      <c r="D372" s="31"/>
      <c r="E372" s="31"/>
      <c r="F372" s="32"/>
      <c r="G372" s="31"/>
      <c r="H372" s="32"/>
      <c r="I372" s="32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2.75" customHeight="1">
      <c r="A373" s="31"/>
      <c r="B373" s="31"/>
      <c r="C373" s="31"/>
      <c r="D373" s="31"/>
      <c r="E373" s="31"/>
      <c r="F373" s="32"/>
      <c r="G373" s="31"/>
      <c r="H373" s="32"/>
      <c r="I373" s="32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2.75" customHeight="1">
      <c r="A374" s="31"/>
      <c r="B374" s="31"/>
      <c r="C374" s="31"/>
      <c r="D374" s="31"/>
      <c r="E374" s="31"/>
      <c r="F374" s="32"/>
      <c r="G374" s="31"/>
      <c r="H374" s="32"/>
      <c r="I374" s="32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2.75" customHeight="1">
      <c r="A375" s="31"/>
      <c r="B375" s="31"/>
      <c r="C375" s="31"/>
      <c r="D375" s="31"/>
      <c r="E375" s="31"/>
      <c r="F375" s="32"/>
      <c r="G375" s="31"/>
      <c r="H375" s="32"/>
      <c r="I375" s="32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2.75" customHeight="1">
      <c r="A376" s="31"/>
      <c r="B376" s="31"/>
      <c r="C376" s="31"/>
      <c r="D376" s="31"/>
      <c r="E376" s="31"/>
      <c r="F376" s="32"/>
      <c r="G376" s="31"/>
      <c r="H376" s="32"/>
      <c r="I376" s="32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2.75" customHeight="1">
      <c r="A377" s="31"/>
      <c r="B377" s="31"/>
      <c r="C377" s="31"/>
      <c r="D377" s="31"/>
      <c r="E377" s="31"/>
      <c r="F377" s="32"/>
      <c r="G377" s="31"/>
      <c r="H377" s="32"/>
      <c r="I377" s="32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2.75" customHeight="1">
      <c r="A378" s="31"/>
      <c r="B378" s="31"/>
      <c r="C378" s="31"/>
      <c r="D378" s="31"/>
      <c r="E378" s="31"/>
      <c r="F378" s="32"/>
      <c r="G378" s="31"/>
      <c r="H378" s="32"/>
      <c r="I378" s="32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2.75" customHeight="1">
      <c r="A379" s="31"/>
      <c r="B379" s="31"/>
      <c r="C379" s="31"/>
      <c r="D379" s="31"/>
      <c r="E379" s="31"/>
      <c r="F379" s="32"/>
      <c r="G379" s="31"/>
      <c r="H379" s="32"/>
      <c r="I379" s="32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2.75" customHeight="1">
      <c r="A380" s="31"/>
      <c r="B380" s="31"/>
      <c r="C380" s="31"/>
      <c r="D380" s="31"/>
      <c r="E380" s="31"/>
      <c r="F380" s="32"/>
      <c r="G380" s="31"/>
      <c r="H380" s="32"/>
      <c r="I380" s="32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2.75" customHeight="1">
      <c r="A381" s="31"/>
      <c r="B381" s="31"/>
      <c r="C381" s="31"/>
      <c r="D381" s="31"/>
      <c r="E381" s="31"/>
      <c r="F381" s="32"/>
      <c r="G381" s="31"/>
      <c r="H381" s="32"/>
      <c r="I381" s="32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2.75" customHeight="1">
      <c r="A382" s="31"/>
      <c r="B382" s="31"/>
      <c r="C382" s="31"/>
      <c r="D382" s="31"/>
      <c r="E382" s="31"/>
      <c r="F382" s="32"/>
      <c r="G382" s="31"/>
      <c r="H382" s="32"/>
      <c r="I382" s="32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2.75" customHeight="1">
      <c r="A383" s="31"/>
      <c r="B383" s="31"/>
      <c r="C383" s="31"/>
      <c r="D383" s="31"/>
      <c r="E383" s="31"/>
      <c r="F383" s="32"/>
      <c r="G383" s="31"/>
      <c r="H383" s="32"/>
      <c r="I383" s="32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2.75" customHeight="1">
      <c r="A384" s="31"/>
      <c r="B384" s="31"/>
      <c r="C384" s="31"/>
      <c r="D384" s="31"/>
      <c r="E384" s="31"/>
      <c r="F384" s="32"/>
      <c r="G384" s="31"/>
      <c r="H384" s="32"/>
      <c r="I384" s="32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2.75" customHeight="1">
      <c r="A385" s="31"/>
      <c r="B385" s="31"/>
      <c r="C385" s="31"/>
      <c r="D385" s="31"/>
      <c r="E385" s="31"/>
      <c r="F385" s="32"/>
      <c r="G385" s="31"/>
      <c r="H385" s="32"/>
      <c r="I385" s="32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2.75" customHeight="1">
      <c r="A386" s="31"/>
      <c r="B386" s="31"/>
      <c r="C386" s="31"/>
      <c r="D386" s="31"/>
      <c r="E386" s="31"/>
      <c r="F386" s="32"/>
      <c r="G386" s="31"/>
      <c r="H386" s="32"/>
      <c r="I386" s="32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2.75" customHeight="1">
      <c r="A387" s="31"/>
      <c r="B387" s="31"/>
      <c r="C387" s="31"/>
      <c r="D387" s="31"/>
      <c r="E387" s="31"/>
      <c r="F387" s="32"/>
      <c r="G387" s="31"/>
      <c r="H387" s="32"/>
      <c r="I387" s="32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2.75" customHeight="1">
      <c r="A388" s="31"/>
      <c r="B388" s="31"/>
      <c r="C388" s="31"/>
      <c r="D388" s="31"/>
      <c r="E388" s="31"/>
      <c r="F388" s="32"/>
      <c r="G388" s="31"/>
      <c r="H388" s="32"/>
      <c r="I388" s="32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2.75" customHeight="1">
      <c r="A389" s="31"/>
      <c r="B389" s="31"/>
      <c r="C389" s="31"/>
      <c r="D389" s="31"/>
      <c r="E389" s="31"/>
      <c r="F389" s="32"/>
      <c r="G389" s="31"/>
      <c r="H389" s="32"/>
      <c r="I389" s="32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2.75" customHeight="1">
      <c r="A390" s="31"/>
      <c r="B390" s="31"/>
      <c r="C390" s="31"/>
      <c r="D390" s="31"/>
      <c r="E390" s="31"/>
      <c r="F390" s="32"/>
      <c r="G390" s="31"/>
      <c r="H390" s="32"/>
      <c r="I390" s="32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2.75" customHeight="1">
      <c r="A391" s="31"/>
      <c r="B391" s="31"/>
      <c r="C391" s="31"/>
      <c r="D391" s="31"/>
      <c r="E391" s="31"/>
      <c r="F391" s="32"/>
      <c r="G391" s="31"/>
      <c r="H391" s="32"/>
      <c r="I391" s="32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2.75" customHeight="1">
      <c r="A392" s="31"/>
      <c r="B392" s="31"/>
      <c r="C392" s="31"/>
      <c r="D392" s="31"/>
      <c r="E392" s="31"/>
      <c r="F392" s="32"/>
      <c r="G392" s="31"/>
      <c r="H392" s="32"/>
      <c r="I392" s="32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2.75" customHeight="1">
      <c r="A393" s="31"/>
      <c r="B393" s="31"/>
      <c r="C393" s="31"/>
      <c r="D393" s="31"/>
      <c r="E393" s="31"/>
      <c r="F393" s="32"/>
      <c r="G393" s="31"/>
      <c r="H393" s="32"/>
      <c r="I393" s="32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2.75" customHeight="1">
      <c r="A394" s="31"/>
      <c r="B394" s="31"/>
      <c r="C394" s="31"/>
      <c r="D394" s="31"/>
      <c r="E394" s="31"/>
      <c r="F394" s="32"/>
      <c r="G394" s="31"/>
      <c r="H394" s="32"/>
      <c r="I394" s="32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2.75" customHeight="1">
      <c r="A395" s="31"/>
      <c r="B395" s="31"/>
      <c r="C395" s="31"/>
      <c r="D395" s="31"/>
      <c r="E395" s="31"/>
      <c r="F395" s="32"/>
      <c r="G395" s="31"/>
      <c r="H395" s="32"/>
      <c r="I395" s="32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2.75" customHeight="1">
      <c r="A396" s="31"/>
      <c r="B396" s="31"/>
      <c r="C396" s="31"/>
      <c r="D396" s="31"/>
      <c r="E396" s="31"/>
      <c r="F396" s="32"/>
      <c r="G396" s="31"/>
      <c r="H396" s="32"/>
      <c r="I396" s="32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2.75" customHeight="1">
      <c r="A397" s="31"/>
      <c r="B397" s="31"/>
      <c r="C397" s="31"/>
      <c r="D397" s="31"/>
      <c r="E397" s="31"/>
      <c r="F397" s="32"/>
      <c r="G397" s="31"/>
      <c r="H397" s="32"/>
      <c r="I397" s="32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2.75" customHeight="1">
      <c r="A398" s="31"/>
      <c r="B398" s="31"/>
      <c r="C398" s="31"/>
      <c r="D398" s="31"/>
      <c r="E398" s="31"/>
      <c r="F398" s="32"/>
      <c r="G398" s="31"/>
      <c r="H398" s="32"/>
      <c r="I398" s="32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2.75" customHeight="1">
      <c r="A399" s="31"/>
      <c r="B399" s="31"/>
      <c r="C399" s="31"/>
      <c r="D399" s="31"/>
      <c r="E399" s="31"/>
      <c r="F399" s="32"/>
      <c r="G399" s="31"/>
      <c r="H399" s="32"/>
      <c r="I399" s="32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2.75" customHeight="1">
      <c r="A400" s="31"/>
      <c r="B400" s="31"/>
      <c r="C400" s="31"/>
      <c r="D400" s="31"/>
      <c r="E400" s="31"/>
      <c r="F400" s="32"/>
      <c r="G400" s="31"/>
      <c r="H400" s="32"/>
      <c r="I400" s="32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2.75" customHeight="1">
      <c r="A401" s="31"/>
      <c r="B401" s="31"/>
      <c r="C401" s="31"/>
      <c r="D401" s="31"/>
      <c r="E401" s="31"/>
      <c r="F401" s="32"/>
      <c r="G401" s="31"/>
      <c r="H401" s="32"/>
      <c r="I401" s="32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2.75" customHeight="1">
      <c r="A402" s="31"/>
      <c r="B402" s="31"/>
      <c r="C402" s="31"/>
      <c r="D402" s="31"/>
      <c r="E402" s="31"/>
      <c r="F402" s="32"/>
      <c r="G402" s="31"/>
      <c r="H402" s="32"/>
      <c r="I402" s="32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2.75" customHeight="1">
      <c r="A403" s="31"/>
      <c r="B403" s="31"/>
      <c r="C403" s="31"/>
      <c r="D403" s="31"/>
      <c r="E403" s="31"/>
      <c r="F403" s="32"/>
      <c r="G403" s="31"/>
      <c r="H403" s="32"/>
      <c r="I403" s="32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2.75" customHeight="1">
      <c r="A404" s="31"/>
      <c r="B404" s="31"/>
      <c r="C404" s="31"/>
      <c r="D404" s="31"/>
      <c r="E404" s="31"/>
      <c r="F404" s="32"/>
      <c r="G404" s="31"/>
      <c r="H404" s="32"/>
      <c r="I404" s="32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2.75" customHeight="1">
      <c r="A405" s="31"/>
      <c r="B405" s="31"/>
      <c r="C405" s="31"/>
      <c r="D405" s="31"/>
      <c r="E405" s="31"/>
      <c r="F405" s="32"/>
      <c r="G405" s="31"/>
      <c r="H405" s="32"/>
      <c r="I405" s="32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2.75" customHeight="1">
      <c r="A406" s="31"/>
      <c r="B406" s="31"/>
      <c r="C406" s="31"/>
      <c r="D406" s="31"/>
      <c r="E406" s="31"/>
      <c r="F406" s="32"/>
      <c r="G406" s="31"/>
      <c r="H406" s="32"/>
      <c r="I406" s="32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2.75" customHeight="1">
      <c r="A407" s="31"/>
      <c r="B407" s="31"/>
      <c r="C407" s="31"/>
      <c r="D407" s="31"/>
      <c r="E407" s="31"/>
      <c r="F407" s="32"/>
      <c r="G407" s="31"/>
      <c r="H407" s="32"/>
      <c r="I407" s="32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2.75" customHeight="1">
      <c r="A408" s="31"/>
      <c r="B408" s="31"/>
      <c r="C408" s="31"/>
      <c r="D408" s="31"/>
      <c r="E408" s="31"/>
      <c r="F408" s="32"/>
      <c r="G408" s="31"/>
      <c r="H408" s="32"/>
      <c r="I408" s="32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2.75" customHeight="1">
      <c r="A409" s="31"/>
      <c r="B409" s="31"/>
      <c r="C409" s="31"/>
      <c r="D409" s="31"/>
      <c r="E409" s="31"/>
      <c r="F409" s="32"/>
      <c r="G409" s="31"/>
      <c r="H409" s="32"/>
      <c r="I409" s="32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2.75" customHeight="1">
      <c r="A410" s="31"/>
      <c r="B410" s="31"/>
      <c r="C410" s="31"/>
      <c r="D410" s="31"/>
      <c r="E410" s="31"/>
      <c r="F410" s="32"/>
      <c r="G410" s="31"/>
      <c r="H410" s="32"/>
      <c r="I410" s="32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2.75" customHeight="1">
      <c r="A411" s="31"/>
      <c r="B411" s="31"/>
      <c r="C411" s="31"/>
      <c r="D411" s="31"/>
      <c r="E411" s="31"/>
      <c r="F411" s="32"/>
      <c r="G411" s="31"/>
      <c r="H411" s="32"/>
      <c r="I411" s="32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2.75" customHeight="1">
      <c r="A412" s="31"/>
      <c r="B412" s="31"/>
      <c r="C412" s="31"/>
      <c r="D412" s="31"/>
      <c r="E412" s="31"/>
      <c r="F412" s="32"/>
      <c r="G412" s="31"/>
      <c r="H412" s="32"/>
      <c r="I412" s="32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2.75" customHeight="1">
      <c r="A413" s="31"/>
      <c r="B413" s="31"/>
      <c r="C413" s="31"/>
      <c r="D413" s="31"/>
      <c r="E413" s="31"/>
      <c r="F413" s="32"/>
      <c r="G413" s="31"/>
      <c r="H413" s="32"/>
      <c r="I413" s="32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2.75" customHeight="1">
      <c r="A414" s="31"/>
      <c r="B414" s="31"/>
      <c r="C414" s="31"/>
      <c r="D414" s="31"/>
      <c r="E414" s="31"/>
      <c r="F414" s="32"/>
      <c r="G414" s="31"/>
      <c r="H414" s="32"/>
      <c r="I414" s="32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2.75" customHeight="1">
      <c r="A415" s="31"/>
      <c r="B415" s="31"/>
      <c r="C415" s="31"/>
      <c r="D415" s="31"/>
      <c r="E415" s="31"/>
      <c r="F415" s="32"/>
      <c r="G415" s="31"/>
      <c r="H415" s="32"/>
      <c r="I415" s="32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2.75" customHeight="1">
      <c r="A416" s="31"/>
      <c r="B416" s="31"/>
      <c r="C416" s="31"/>
      <c r="D416" s="31"/>
      <c r="E416" s="31"/>
      <c r="F416" s="32"/>
      <c r="G416" s="31"/>
      <c r="H416" s="32"/>
      <c r="I416" s="32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2.75" customHeight="1">
      <c r="A417" s="31"/>
      <c r="B417" s="31"/>
      <c r="C417" s="31"/>
      <c r="D417" s="31"/>
      <c r="E417" s="31"/>
      <c r="F417" s="32"/>
      <c r="G417" s="31"/>
      <c r="H417" s="32"/>
      <c r="I417" s="32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2.75" customHeight="1">
      <c r="A418" s="31"/>
      <c r="B418" s="31"/>
      <c r="C418" s="31"/>
      <c r="D418" s="31"/>
      <c r="E418" s="31"/>
      <c r="F418" s="32"/>
      <c r="G418" s="31"/>
      <c r="H418" s="32"/>
      <c r="I418" s="32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2.75" customHeight="1">
      <c r="A419" s="31"/>
      <c r="B419" s="31"/>
      <c r="C419" s="31"/>
      <c r="D419" s="31"/>
      <c r="E419" s="31"/>
      <c r="F419" s="32"/>
      <c r="G419" s="31"/>
      <c r="H419" s="32"/>
      <c r="I419" s="32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2.75" customHeight="1">
      <c r="A420" s="31"/>
      <c r="B420" s="31"/>
      <c r="C420" s="31"/>
      <c r="D420" s="31"/>
      <c r="E420" s="31"/>
      <c r="F420" s="32"/>
      <c r="G420" s="31"/>
      <c r="H420" s="32"/>
      <c r="I420" s="32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2.75" customHeight="1">
      <c r="A421" s="31"/>
      <c r="B421" s="31"/>
      <c r="C421" s="31"/>
      <c r="D421" s="31"/>
      <c r="E421" s="31"/>
      <c r="F421" s="32"/>
      <c r="G421" s="31"/>
      <c r="H421" s="32"/>
      <c r="I421" s="32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2.75" customHeight="1">
      <c r="A422" s="31"/>
      <c r="B422" s="31"/>
      <c r="C422" s="31"/>
      <c r="D422" s="31"/>
      <c r="E422" s="31"/>
      <c r="F422" s="32"/>
      <c r="G422" s="31"/>
      <c r="H422" s="32"/>
      <c r="I422" s="32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2.75" customHeight="1">
      <c r="A423" s="31"/>
      <c r="B423" s="31"/>
      <c r="C423" s="31"/>
      <c r="D423" s="31"/>
      <c r="E423" s="31"/>
      <c r="F423" s="32"/>
      <c r="G423" s="31"/>
      <c r="H423" s="32"/>
      <c r="I423" s="32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2.75" customHeight="1">
      <c r="A424" s="31"/>
      <c r="B424" s="31"/>
      <c r="C424" s="31"/>
      <c r="D424" s="31"/>
      <c r="E424" s="31"/>
      <c r="F424" s="32"/>
      <c r="G424" s="31"/>
      <c r="H424" s="32"/>
      <c r="I424" s="32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2.75" customHeight="1">
      <c r="A425" s="31"/>
      <c r="B425" s="31"/>
      <c r="C425" s="31"/>
      <c r="D425" s="31"/>
      <c r="E425" s="31"/>
      <c r="F425" s="32"/>
      <c r="G425" s="31"/>
      <c r="H425" s="32"/>
      <c r="I425" s="32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2.75" customHeight="1">
      <c r="A426" s="31"/>
      <c r="B426" s="31"/>
      <c r="C426" s="31"/>
      <c r="D426" s="31"/>
      <c r="E426" s="31"/>
      <c r="F426" s="32"/>
      <c r="G426" s="31"/>
      <c r="H426" s="32"/>
      <c r="I426" s="32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2.75" customHeight="1">
      <c r="A427" s="31"/>
      <c r="B427" s="31"/>
      <c r="C427" s="31"/>
      <c r="D427" s="31"/>
      <c r="E427" s="31"/>
      <c r="F427" s="32"/>
      <c r="G427" s="31"/>
      <c r="H427" s="32"/>
      <c r="I427" s="32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2.75" customHeight="1">
      <c r="A428" s="31"/>
      <c r="B428" s="31"/>
      <c r="C428" s="31"/>
      <c r="D428" s="31"/>
      <c r="E428" s="31"/>
      <c r="F428" s="32"/>
      <c r="G428" s="31"/>
      <c r="H428" s="32"/>
      <c r="I428" s="32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2.75" customHeight="1">
      <c r="A429" s="31"/>
      <c r="B429" s="31"/>
      <c r="C429" s="31"/>
      <c r="D429" s="31"/>
      <c r="E429" s="31"/>
      <c r="F429" s="32"/>
      <c r="G429" s="31"/>
      <c r="H429" s="32"/>
      <c r="I429" s="32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2.75" customHeight="1">
      <c r="A430" s="31"/>
      <c r="B430" s="31"/>
      <c r="C430" s="31"/>
      <c r="D430" s="31"/>
      <c r="E430" s="31"/>
      <c r="F430" s="32"/>
      <c r="G430" s="31"/>
      <c r="H430" s="32"/>
      <c r="I430" s="32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2.75" customHeight="1">
      <c r="A431" s="31"/>
      <c r="B431" s="31"/>
      <c r="C431" s="31"/>
      <c r="D431" s="31"/>
      <c r="E431" s="31"/>
      <c r="F431" s="32"/>
      <c r="G431" s="31"/>
      <c r="H431" s="32"/>
      <c r="I431" s="32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2.75" customHeight="1">
      <c r="A432" s="31"/>
      <c r="B432" s="31"/>
      <c r="C432" s="31"/>
      <c r="D432" s="31"/>
      <c r="E432" s="31"/>
      <c r="F432" s="32"/>
      <c r="G432" s="31"/>
      <c r="H432" s="32"/>
      <c r="I432" s="32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2.75" customHeight="1">
      <c r="A433" s="31"/>
      <c r="B433" s="31"/>
      <c r="C433" s="31"/>
      <c r="D433" s="31"/>
      <c r="E433" s="31"/>
      <c r="F433" s="32"/>
      <c r="G433" s="31"/>
      <c r="H433" s="32"/>
      <c r="I433" s="32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2.75" customHeight="1">
      <c r="A434" s="31"/>
      <c r="B434" s="31"/>
      <c r="C434" s="31"/>
      <c r="D434" s="31"/>
      <c r="E434" s="31"/>
      <c r="F434" s="32"/>
      <c r="G434" s="31"/>
      <c r="H434" s="32"/>
      <c r="I434" s="32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2.75" customHeight="1">
      <c r="A435" s="31"/>
      <c r="B435" s="31"/>
      <c r="C435" s="31"/>
      <c r="D435" s="31"/>
      <c r="E435" s="31"/>
      <c r="F435" s="32"/>
      <c r="G435" s="31"/>
      <c r="H435" s="32"/>
      <c r="I435" s="32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2.75" customHeight="1">
      <c r="A436" s="31"/>
      <c r="B436" s="31"/>
      <c r="C436" s="31"/>
      <c r="D436" s="31"/>
      <c r="E436" s="31"/>
      <c r="F436" s="32"/>
      <c r="G436" s="31"/>
      <c r="H436" s="32"/>
      <c r="I436" s="32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2.75" customHeight="1">
      <c r="A437" s="31"/>
      <c r="B437" s="31"/>
      <c r="C437" s="31"/>
      <c r="D437" s="31"/>
      <c r="E437" s="31"/>
      <c r="F437" s="32"/>
      <c r="G437" s="31"/>
      <c r="H437" s="32"/>
      <c r="I437" s="32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2.75" customHeight="1">
      <c r="A438" s="31"/>
      <c r="B438" s="31"/>
      <c r="C438" s="31"/>
      <c r="D438" s="31"/>
      <c r="E438" s="31"/>
      <c r="F438" s="32"/>
      <c r="G438" s="31"/>
      <c r="H438" s="32"/>
      <c r="I438" s="32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2.75" customHeight="1">
      <c r="A439" s="31"/>
      <c r="B439" s="31"/>
      <c r="C439" s="31"/>
      <c r="D439" s="31"/>
      <c r="E439" s="31"/>
      <c r="F439" s="32"/>
      <c r="G439" s="31"/>
      <c r="H439" s="32"/>
      <c r="I439" s="32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2.75" customHeight="1">
      <c r="A440" s="31"/>
      <c r="B440" s="31"/>
      <c r="C440" s="31"/>
      <c r="D440" s="31"/>
      <c r="E440" s="31"/>
      <c r="F440" s="32"/>
      <c r="G440" s="31"/>
      <c r="H440" s="32"/>
      <c r="I440" s="32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2.75" customHeight="1">
      <c r="A441" s="31"/>
      <c r="B441" s="31"/>
      <c r="C441" s="31"/>
      <c r="D441" s="31"/>
      <c r="E441" s="31"/>
      <c r="F441" s="32"/>
      <c r="G441" s="31"/>
      <c r="H441" s="32"/>
      <c r="I441" s="32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2.75" customHeight="1">
      <c r="A442" s="31"/>
      <c r="B442" s="31"/>
      <c r="C442" s="31"/>
      <c r="D442" s="31"/>
      <c r="E442" s="31"/>
      <c r="F442" s="32"/>
      <c r="G442" s="31"/>
      <c r="H442" s="32"/>
      <c r="I442" s="32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2.75" customHeight="1">
      <c r="A443" s="31"/>
      <c r="B443" s="31"/>
      <c r="C443" s="31"/>
      <c r="D443" s="31"/>
      <c r="E443" s="31"/>
      <c r="F443" s="32"/>
      <c r="G443" s="31"/>
      <c r="H443" s="32"/>
      <c r="I443" s="32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2.75" customHeight="1">
      <c r="A444" s="31"/>
      <c r="B444" s="31"/>
      <c r="C444" s="31"/>
      <c r="D444" s="31"/>
      <c r="E444" s="31"/>
      <c r="F444" s="32"/>
      <c r="G444" s="31"/>
      <c r="H444" s="32"/>
      <c r="I444" s="32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2.75" customHeight="1">
      <c r="A445" s="31"/>
      <c r="B445" s="31"/>
      <c r="C445" s="31"/>
      <c r="D445" s="31"/>
      <c r="E445" s="31"/>
      <c r="F445" s="32"/>
      <c r="G445" s="31"/>
      <c r="H445" s="32"/>
      <c r="I445" s="32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2.75" customHeight="1">
      <c r="A446" s="31"/>
      <c r="B446" s="31"/>
      <c r="C446" s="31"/>
      <c r="D446" s="31"/>
      <c r="E446" s="31"/>
      <c r="F446" s="32"/>
      <c r="G446" s="31"/>
      <c r="H446" s="32"/>
      <c r="I446" s="32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2.75" customHeight="1">
      <c r="A447" s="31"/>
      <c r="B447" s="31"/>
      <c r="C447" s="31"/>
      <c r="D447" s="31"/>
      <c r="E447" s="31"/>
      <c r="F447" s="32"/>
      <c r="G447" s="31"/>
      <c r="H447" s="32"/>
      <c r="I447" s="32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2.75" customHeight="1">
      <c r="A448" s="31"/>
      <c r="B448" s="31"/>
      <c r="C448" s="31"/>
      <c r="D448" s="31"/>
      <c r="E448" s="31"/>
      <c r="F448" s="32"/>
      <c r="G448" s="31"/>
      <c r="H448" s="32"/>
      <c r="I448" s="32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2.75" customHeight="1">
      <c r="A449" s="31"/>
      <c r="B449" s="31"/>
      <c r="C449" s="31"/>
      <c r="D449" s="31"/>
      <c r="E449" s="31"/>
      <c r="F449" s="32"/>
      <c r="G449" s="31"/>
      <c r="H449" s="32"/>
      <c r="I449" s="32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2.75" customHeight="1">
      <c r="A450" s="31"/>
      <c r="B450" s="31"/>
      <c r="C450" s="31"/>
      <c r="D450" s="31"/>
      <c r="E450" s="31"/>
      <c r="F450" s="32"/>
      <c r="G450" s="31"/>
      <c r="H450" s="32"/>
      <c r="I450" s="32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2.75" customHeight="1">
      <c r="A451" s="31"/>
      <c r="B451" s="31"/>
      <c r="C451" s="31"/>
      <c r="D451" s="31"/>
      <c r="E451" s="31"/>
      <c r="F451" s="32"/>
      <c r="G451" s="31"/>
      <c r="H451" s="32"/>
      <c r="I451" s="32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2.75" customHeight="1">
      <c r="A452" s="31"/>
      <c r="B452" s="31"/>
      <c r="C452" s="31"/>
      <c r="D452" s="31"/>
      <c r="E452" s="31"/>
      <c r="F452" s="32"/>
      <c r="G452" s="31"/>
      <c r="H452" s="32"/>
      <c r="I452" s="32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2.75" customHeight="1">
      <c r="A453" s="31"/>
      <c r="B453" s="31"/>
      <c r="C453" s="31"/>
      <c r="D453" s="31"/>
      <c r="E453" s="31"/>
      <c r="F453" s="32"/>
      <c r="G453" s="31"/>
      <c r="H453" s="32"/>
      <c r="I453" s="32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2.75" customHeight="1">
      <c r="A454" s="31"/>
      <c r="B454" s="31"/>
      <c r="C454" s="31"/>
      <c r="D454" s="31"/>
      <c r="E454" s="31"/>
      <c r="F454" s="32"/>
      <c r="G454" s="31"/>
      <c r="H454" s="32"/>
      <c r="I454" s="32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2.75" customHeight="1">
      <c r="A455" s="31"/>
      <c r="B455" s="31"/>
      <c r="C455" s="31"/>
      <c r="D455" s="31"/>
      <c r="E455" s="31"/>
      <c r="F455" s="32"/>
      <c r="G455" s="31"/>
      <c r="H455" s="32"/>
      <c r="I455" s="32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2.75" customHeight="1">
      <c r="A456" s="31"/>
      <c r="B456" s="31"/>
      <c r="C456" s="31"/>
      <c r="D456" s="31"/>
      <c r="E456" s="31"/>
      <c r="F456" s="32"/>
      <c r="G456" s="31"/>
      <c r="H456" s="32"/>
      <c r="I456" s="32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2.75" customHeight="1">
      <c r="A457" s="31"/>
      <c r="B457" s="31"/>
      <c r="C457" s="31"/>
      <c r="D457" s="31"/>
      <c r="E457" s="31"/>
      <c r="F457" s="32"/>
      <c r="G457" s="31"/>
      <c r="H457" s="32"/>
      <c r="I457" s="32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2.75" customHeight="1">
      <c r="A458" s="31"/>
      <c r="B458" s="31"/>
      <c r="C458" s="31"/>
      <c r="D458" s="31"/>
      <c r="E458" s="31"/>
      <c r="F458" s="32"/>
      <c r="G458" s="31"/>
      <c r="H458" s="32"/>
      <c r="I458" s="32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2.75" customHeight="1">
      <c r="A459" s="31"/>
      <c r="B459" s="31"/>
      <c r="C459" s="31"/>
      <c r="D459" s="31"/>
      <c r="E459" s="31"/>
      <c r="F459" s="32"/>
      <c r="G459" s="31"/>
      <c r="H459" s="32"/>
      <c r="I459" s="32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2.75" customHeight="1">
      <c r="A460" s="31"/>
      <c r="B460" s="31"/>
      <c r="C460" s="31"/>
      <c r="D460" s="31"/>
      <c r="E460" s="31"/>
      <c r="F460" s="32"/>
      <c r="G460" s="31"/>
      <c r="H460" s="32"/>
      <c r="I460" s="32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2.75" customHeight="1">
      <c r="A461" s="31"/>
      <c r="B461" s="31"/>
      <c r="C461" s="31"/>
      <c r="D461" s="31"/>
      <c r="E461" s="31"/>
      <c r="F461" s="32"/>
      <c r="G461" s="31"/>
      <c r="H461" s="32"/>
      <c r="I461" s="32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2.75" customHeight="1">
      <c r="A462" s="31"/>
      <c r="B462" s="31"/>
      <c r="C462" s="31"/>
      <c r="D462" s="31"/>
      <c r="E462" s="31"/>
      <c r="F462" s="32"/>
      <c r="G462" s="31"/>
      <c r="H462" s="32"/>
      <c r="I462" s="32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2.75" customHeight="1">
      <c r="A463" s="31"/>
      <c r="B463" s="31"/>
      <c r="C463" s="31"/>
      <c r="D463" s="31"/>
      <c r="E463" s="31"/>
      <c r="F463" s="32"/>
      <c r="G463" s="31"/>
      <c r="H463" s="32"/>
      <c r="I463" s="32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2.75" customHeight="1">
      <c r="A464" s="31"/>
      <c r="B464" s="31"/>
      <c r="C464" s="31"/>
      <c r="D464" s="31"/>
      <c r="E464" s="31"/>
      <c r="F464" s="32"/>
      <c r="G464" s="31"/>
      <c r="H464" s="32"/>
      <c r="I464" s="32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2.75" customHeight="1">
      <c r="A465" s="31"/>
      <c r="B465" s="31"/>
      <c r="C465" s="31"/>
      <c r="D465" s="31"/>
      <c r="E465" s="31"/>
      <c r="F465" s="32"/>
      <c r="G465" s="31"/>
      <c r="H465" s="32"/>
      <c r="I465" s="32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2.75" customHeight="1">
      <c r="A466" s="31"/>
      <c r="B466" s="31"/>
      <c r="C466" s="31"/>
      <c r="D466" s="31"/>
      <c r="E466" s="31"/>
      <c r="F466" s="32"/>
      <c r="G466" s="31"/>
      <c r="H466" s="32"/>
      <c r="I466" s="32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2.75" customHeight="1">
      <c r="A467" s="31"/>
      <c r="B467" s="31"/>
      <c r="C467" s="31"/>
      <c r="D467" s="31"/>
      <c r="E467" s="31"/>
      <c r="F467" s="32"/>
      <c r="G467" s="31"/>
      <c r="H467" s="32"/>
      <c r="I467" s="32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2.75" customHeight="1">
      <c r="A468" s="31"/>
      <c r="B468" s="31"/>
      <c r="C468" s="31"/>
      <c r="D468" s="31"/>
      <c r="E468" s="31"/>
      <c r="F468" s="32"/>
      <c r="G468" s="31"/>
      <c r="H468" s="32"/>
      <c r="I468" s="32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2.75" customHeight="1">
      <c r="A469" s="31"/>
      <c r="B469" s="31"/>
      <c r="C469" s="31"/>
      <c r="D469" s="31"/>
      <c r="E469" s="31"/>
      <c r="F469" s="32"/>
      <c r="G469" s="31"/>
      <c r="H469" s="32"/>
      <c r="I469" s="32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2.75" customHeight="1">
      <c r="A470" s="31"/>
      <c r="B470" s="31"/>
      <c r="C470" s="31"/>
      <c r="D470" s="31"/>
      <c r="E470" s="31"/>
      <c r="F470" s="32"/>
      <c r="G470" s="31"/>
      <c r="H470" s="32"/>
      <c r="I470" s="32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2.75" customHeight="1">
      <c r="A471" s="31"/>
      <c r="B471" s="31"/>
      <c r="C471" s="31"/>
      <c r="D471" s="31"/>
      <c r="E471" s="31"/>
      <c r="F471" s="32"/>
      <c r="G471" s="31"/>
      <c r="H471" s="32"/>
      <c r="I471" s="32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2.75" customHeight="1">
      <c r="A472" s="31"/>
      <c r="B472" s="31"/>
      <c r="C472" s="31"/>
      <c r="D472" s="31"/>
      <c r="E472" s="31"/>
      <c r="F472" s="32"/>
      <c r="G472" s="31"/>
      <c r="H472" s="32"/>
      <c r="I472" s="32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2.75" customHeight="1">
      <c r="A473" s="31"/>
      <c r="B473" s="31"/>
      <c r="C473" s="31"/>
      <c r="D473" s="31"/>
      <c r="E473" s="31"/>
      <c r="F473" s="32"/>
      <c r="G473" s="31"/>
      <c r="H473" s="32"/>
      <c r="I473" s="32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2.75" customHeight="1">
      <c r="A474" s="31"/>
      <c r="B474" s="31"/>
      <c r="C474" s="31"/>
      <c r="D474" s="31"/>
      <c r="E474" s="31"/>
      <c r="F474" s="32"/>
      <c r="G474" s="31"/>
      <c r="H474" s="32"/>
      <c r="I474" s="32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2.75" customHeight="1">
      <c r="A475" s="31"/>
      <c r="B475" s="31"/>
      <c r="C475" s="31"/>
      <c r="D475" s="31"/>
      <c r="E475" s="31"/>
      <c r="F475" s="32"/>
      <c r="G475" s="31"/>
      <c r="H475" s="32"/>
      <c r="I475" s="32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2.75" customHeight="1">
      <c r="A476" s="31"/>
      <c r="B476" s="31"/>
      <c r="C476" s="31"/>
      <c r="D476" s="31"/>
      <c r="E476" s="31"/>
      <c r="F476" s="32"/>
      <c r="G476" s="31"/>
      <c r="H476" s="32"/>
      <c r="I476" s="32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2.75" customHeight="1">
      <c r="A477" s="31"/>
      <c r="B477" s="31"/>
      <c r="C477" s="31"/>
      <c r="D477" s="31"/>
      <c r="E477" s="31"/>
      <c r="F477" s="32"/>
      <c r="G477" s="31"/>
      <c r="H477" s="32"/>
      <c r="I477" s="32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2.75" customHeight="1">
      <c r="A478" s="31"/>
      <c r="B478" s="31"/>
      <c r="C478" s="31"/>
      <c r="D478" s="31"/>
      <c r="E478" s="31"/>
      <c r="F478" s="32"/>
      <c r="G478" s="31"/>
      <c r="H478" s="32"/>
      <c r="I478" s="32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2.75" customHeight="1">
      <c r="A479" s="31"/>
      <c r="B479" s="31"/>
      <c r="C479" s="31"/>
      <c r="D479" s="31"/>
      <c r="E479" s="31"/>
      <c r="F479" s="32"/>
      <c r="G479" s="31"/>
      <c r="H479" s="32"/>
      <c r="I479" s="32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2.75" customHeight="1">
      <c r="A480" s="31"/>
      <c r="B480" s="31"/>
      <c r="C480" s="31"/>
      <c r="D480" s="31"/>
      <c r="E480" s="31"/>
      <c r="F480" s="32"/>
      <c r="G480" s="31"/>
      <c r="H480" s="32"/>
      <c r="I480" s="32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2.75" customHeight="1">
      <c r="A481" s="31"/>
      <c r="B481" s="31"/>
      <c r="C481" s="31"/>
      <c r="D481" s="31"/>
      <c r="E481" s="31"/>
      <c r="F481" s="32"/>
      <c r="G481" s="31"/>
      <c r="H481" s="32"/>
      <c r="I481" s="32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2.75" customHeight="1">
      <c r="A482" s="31"/>
      <c r="B482" s="31"/>
      <c r="C482" s="31"/>
      <c r="D482" s="31"/>
      <c r="E482" s="31"/>
      <c r="F482" s="32"/>
      <c r="G482" s="31"/>
      <c r="H482" s="32"/>
      <c r="I482" s="32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2.75" customHeight="1">
      <c r="A483" s="31"/>
      <c r="B483" s="31"/>
      <c r="C483" s="31"/>
      <c r="D483" s="31"/>
      <c r="E483" s="31"/>
      <c r="F483" s="32"/>
      <c r="G483" s="31"/>
      <c r="H483" s="32"/>
      <c r="I483" s="32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2.75" customHeight="1">
      <c r="A484" s="31"/>
      <c r="B484" s="31"/>
      <c r="C484" s="31"/>
      <c r="D484" s="31"/>
      <c r="E484" s="31"/>
      <c r="F484" s="32"/>
      <c r="G484" s="31"/>
      <c r="H484" s="32"/>
      <c r="I484" s="32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2.75" customHeight="1">
      <c r="A485" s="31"/>
      <c r="B485" s="31"/>
      <c r="C485" s="31"/>
      <c r="D485" s="31"/>
      <c r="E485" s="31"/>
      <c r="F485" s="32"/>
      <c r="G485" s="31"/>
      <c r="H485" s="32"/>
      <c r="I485" s="32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2.75" customHeight="1">
      <c r="A486" s="31"/>
      <c r="B486" s="31"/>
      <c r="C486" s="31"/>
      <c r="D486" s="31"/>
      <c r="E486" s="31"/>
      <c r="F486" s="32"/>
      <c r="G486" s="31"/>
      <c r="H486" s="32"/>
      <c r="I486" s="32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2.75" customHeight="1">
      <c r="A487" s="31"/>
      <c r="B487" s="31"/>
      <c r="C487" s="31"/>
      <c r="D487" s="31"/>
      <c r="E487" s="31"/>
      <c r="F487" s="32"/>
      <c r="G487" s="31"/>
      <c r="H487" s="32"/>
      <c r="I487" s="32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2.75" customHeight="1">
      <c r="A488" s="31"/>
      <c r="B488" s="31"/>
      <c r="C488" s="31"/>
      <c r="D488" s="31"/>
      <c r="E488" s="31"/>
      <c r="F488" s="32"/>
      <c r="G488" s="31"/>
      <c r="H488" s="32"/>
      <c r="I488" s="32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2.75" customHeight="1">
      <c r="A489" s="31"/>
      <c r="B489" s="31"/>
      <c r="C489" s="31"/>
      <c r="D489" s="31"/>
      <c r="E489" s="31"/>
      <c r="F489" s="32"/>
      <c r="G489" s="31"/>
      <c r="H489" s="32"/>
      <c r="I489" s="32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2.75" customHeight="1">
      <c r="A490" s="31"/>
      <c r="B490" s="31"/>
      <c r="C490" s="31"/>
      <c r="D490" s="31"/>
      <c r="E490" s="31"/>
      <c r="F490" s="32"/>
      <c r="G490" s="31"/>
      <c r="H490" s="32"/>
      <c r="I490" s="32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2.75" customHeight="1">
      <c r="A491" s="31"/>
      <c r="B491" s="31"/>
      <c r="C491" s="31"/>
      <c r="D491" s="31"/>
      <c r="E491" s="31"/>
      <c r="F491" s="32"/>
      <c r="G491" s="31"/>
      <c r="H491" s="32"/>
      <c r="I491" s="32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2.75" customHeight="1">
      <c r="A492" s="31"/>
      <c r="B492" s="31"/>
      <c r="C492" s="31"/>
      <c r="D492" s="31"/>
      <c r="E492" s="31"/>
      <c r="F492" s="32"/>
      <c r="G492" s="31"/>
      <c r="H492" s="32"/>
      <c r="I492" s="32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2.75" customHeight="1">
      <c r="A493" s="31"/>
      <c r="B493" s="31"/>
      <c r="C493" s="31"/>
      <c r="D493" s="31"/>
      <c r="E493" s="31"/>
      <c r="F493" s="32"/>
      <c r="G493" s="31"/>
      <c r="H493" s="32"/>
      <c r="I493" s="32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2.75" customHeight="1">
      <c r="A494" s="31"/>
      <c r="B494" s="31"/>
      <c r="C494" s="31"/>
      <c r="D494" s="31"/>
      <c r="E494" s="31"/>
      <c r="F494" s="32"/>
      <c r="G494" s="31"/>
      <c r="H494" s="32"/>
      <c r="I494" s="32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2.75" customHeight="1">
      <c r="A495" s="31"/>
      <c r="B495" s="31"/>
      <c r="C495" s="31"/>
      <c r="D495" s="31"/>
      <c r="E495" s="31"/>
      <c r="F495" s="32"/>
      <c r="G495" s="31"/>
      <c r="H495" s="32"/>
      <c r="I495" s="32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2.75" customHeight="1">
      <c r="A496" s="31"/>
      <c r="B496" s="31"/>
      <c r="C496" s="31"/>
      <c r="D496" s="31"/>
      <c r="E496" s="31"/>
      <c r="F496" s="32"/>
      <c r="G496" s="31"/>
      <c r="H496" s="32"/>
      <c r="I496" s="32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2.75" customHeight="1">
      <c r="A497" s="31"/>
      <c r="B497" s="31"/>
      <c r="C497" s="31"/>
      <c r="D497" s="31"/>
      <c r="E497" s="31"/>
      <c r="F497" s="32"/>
      <c r="G497" s="31"/>
      <c r="H497" s="32"/>
      <c r="I497" s="32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2.75" customHeight="1">
      <c r="A498" s="31"/>
      <c r="B498" s="31"/>
      <c r="C498" s="31"/>
      <c r="D498" s="31"/>
      <c r="E498" s="31"/>
      <c r="F498" s="32"/>
      <c r="G498" s="31"/>
      <c r="H498" s="32"/>
      <c r="I498" s="32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2.75" customHeight="1">
      <c r="A499" s="31"/>
      <c r="B499" s="31"/>
      <c r="C499" s="31"/>
      <c r="D499" s="31"/>
      <c r="E499" s="31"/>
      <c r="F499" s="32"/>
      <c r="G499" s="31"/>
      <c r="H499" s="32"/>
      <c r="I499" s="32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2.75" customHeight="1">
      <c r="A500" s="31"/>
      <c r="B500" s="31"/>
      <c r="C500" s="31"/>
      <c r="D500" s="31"/>
      <c r="E500" s="31"/>
      <c r="F500" s="32"/>
      <c r="G500" s="31"/>
      <c r="H500" s="32"/>
      <c r="I500" s="32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2.75" customHeight="1">
      <c r="A501" s="31"/>
      <c r="B501" s="31"/>
      <c r="C501" s="31"/>
      <c r="D501" s="31"/>
      <c r="E501" s="31"/>
      <c r="F501" s="32"/>
      <c r="G501" s="31"/>
      <c r="H501" s="32"/>
      <c r="I501" s="32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2.75" customHeight="1">
      <c r="A502" s="31"/>
      <c r="B502" s="31"/>
      <c r="C502" s="31"/>
      <c r="D502" s="31"/>
      <c r="E502" s="31"/>
      <c r="F502" s="32"/>
      <c r="G502" s="31"/>
      <c r="H502" s="32"/>
      <c r="I502" s="32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2.75" customHeight="1">
      <c r="A503" s="31"/>
      <c r="B503" s="31"/>
      <c r="C503" s="31"/>
      <c r="D503" s="31"/>
      <c r="E503" s="31"/>
      <c r="F503" s="32"/>
      <c r="G503" s="31"/>
      <c r="H503" s="32"/>
      <c r="I503" s="32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2.75" customHeight="1">
      <c r="A504" s="31"/>
      <c r="B504" s="31"/>
      <c r="C504" s="31"/>
      <c r="D504" s="31"/>
      <c r="E504" s="31"/>
      <c r="F504" s="32"/>
      <c r="G504" s="31"/>
      <c r="H504" s="32"/>
      <c r="I504" s="32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2.75" customHeight="1">
      <c r="A505" s="31"/>
      <c r="B505" s="31"/>
      <c r="C505" s="31"/>
      <c r="D505" s="31"/>
      <c r="E505" s="31"/>
      <c r="F505" s="32"/>
      <c r="G505" s="31"/>
      <c r="H505" s="32"/>
      <c r="I505" s="32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2.75" customHeight="1">
      <c r="A506" s="31"/>
      <c r="B506" s="31"/>
      <c r="C506" s="31"/>
      <c r="D506" s="31"/>
      <c r="E506" s="31"/>
      <c r="F506" s="32"/>
      <c r="G506" s="31"/>
      <c r="H506" s="32"/>
      <c r="I506" s="32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2.75" customHeight="1">
      <c r="A507" s="31"/>
      <c r="B507" s="31"/>
      <c r="C507" s="31"/>
      <c r="D507" s="31"/>
      <c r="E507" s="31"/>
      <c r="F507" s="32"/>
      <c r="G507" s="31"/>
      <c r="H507" s="32"/>
      <c r="I507" s="32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2.75" customHeight="1">
      <c r="A508" s="31"/>
      <c r="B508" s="31"/>
      <c r="C508" s="31"/>
      <c r="D508" s="31"/>
      <c r="E508" s="31"/>
      <c r="F508" s="32"/>
      <c r="G508" s="31"/>
      <c r="H508" s="32"/>
      <c r="I508" s="32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2.75" customHeight="1">
      <c r="A509" s="31"/>
      <c r="B509" s="31"/>
      <c r="C509" s="31"/>
      <c r="D509" s="31"/>
      <c r="E509" s="31"/>
      <c r="F509" s="32"/>
      <c r="G509" s="31"/>
      <c r="H509" s="32"/>
      <c r="I509" s="32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2.75" customHeight="1">
      <c r="A510" s="31"/>
      <c r="B510" s="31"/>
      <c r="C510" s="31"/>
      <c r="D510" s="31"/>
      <c r="E510" s="31"/>
      <c r="F510" s="32"/>
      <c r="G510" s="31"/>
      <c r="H510" s="32"/>
      <c r="I510" s="32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2.75" customHeight="1">
      <c r="A511" s="31"/>
      <c r="B511" s="31"/>
      <c r="C511" s="31"/>
      <c r="D511" s="31"/>
      <c r="E511" s="31"/>
      <c r="F511" s="32"/>
      <c r="G511" s="31"/>
      <c r="H511" s="32"/>
      <c r="I511" s="32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2.75" customHeight="1">
      <c r="A512" s="31"/>
      <c r="B512" s="31"/>
      <c r="C512" s="31"/>
      <c r="D512" s="31"/>
      <c r="E512" s="31"/>
      <c r="F512" s="32"/>
      <c r="G512" s="31"/>
      <c r="H512" s="32"/>
      <c r="I512" s="32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2.75" customHeight="1">
      <c r="A513" s="31"/>
      <c r="B513" s="31"/>
      <c r="C513" s="31"/>
      <c r="D513" s="31"/>
      <c r="E513" s="31"/>
      <c r="F513" s="32"/>
      <c r="G513" s="31"/>
      <c r="H513" s="32"/>
      <c r="I513" s="32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2.75" customHeight="1">
      <c r="A514" s="31"/>
      <c r="B514" s="31"/>
      <c r="C514" s="31"/>
      <c r="D514" s="31"/>
      <c r="E514" s="31"/>
      <c r="F514" s="32"/>
      <c r="G514" s="31"/>
      <c r="H514" s="32"/>
      <c r="I514" s="32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2.75" customHeight="1">
      <c r="A515" s="31"/>
      <c r="B515" s="31"/>
      <c r="C515" s="31"/>
      <c r="D515" s="31"/>
      <c r="E515" s="31"/>
      <c r="F515" s="32"/>
      <c r="G515" s="31"/>
      <c r="H515" s="32"/>
      <c r="I515" s="32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2.75" customHeight="1">
      <c r="A516" s="31"/>
      <c r="B516" s="31"/>
      <c r="C516" s="31"/>
      <c r="D516" s="31"/>
      <c r="E516" s="31"/>
      <c r="F516" s="32"/>
      <c r="G516" s="31"/>
      <c r="H516" s="32"/>
      <c r="I516" s="32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2.75" customHeight="1">
      <c r="A517" s="31"/>
      <c r="B517" s="31"/>
      <c r="C517" s="31"/>
      <c r="D517" s="31"/>
      <c r="E517" s="31"/>
      <c r="F517" s="32"/>
      <c r="G517" s="31"/>
      <c r="H517" s="32"/>
      <c r="I517" s="32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2.75" customHeight="1">
      <c r="A518" s="31"/>
      <c r="B518" s="31"/>
      <c r="C518" s="31"/>
      <c r="D518" s="31"/>
      <c r="E518" s="31"/>
      <c r="F518" s="32"/>
      <c r="G518" s="31"/>
      <c r="H518" s="32"/>
      <c r="I518" s="32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2.75" customHeight="1">
      <c r="A519" s="31"/>
      <c r="B519" s="31"/>
      <c r="C519" s="31"/>
      <c r="D519" s="31"/>
      <c r="E519" s="31"/>
      <c r="F519" s="32"/>
      <c r="G519" s="31"/>
      <c r="H519" s="32"/>
      <c r="I519" s="32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2.75" customHeight="1">
      <c r="A520" s="31"/>
      <c r="B520" s="31"/>
      <c r="C520" s="31"/>
      <c r="D520" s="31"/>
      <c r="E520" s="31"/>
      <c r="F520" s="32"/>
      <c r="G520" s="31"/>
      <c r="H520" s="32"/>
      <c r="I520" s="32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2.75" customHeight="1">
      <c r="A521" s="31"/>
      <c r="B521" s="31"/>
      <c r="C521" s="31"/>
      <c r="D521" s="31"/>
      <c r="E521" s="31"/>
      <c r="F521" s="32"/>
      <c r="G521" s="31"/>
      <c r="H521" s="32"/>
      <c r="I521" s="32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2.75" customHeight="1">
      <c r="A522" s="31"/>
      <c r="B522" s="31"/>
      <c r="C522" s="31"/>
      <c r="D522" s="31"/>
      <c r="E522" s="31"/>
      <c r="F522" s="32"/>
      <c r="G522" s="31"/>
      <c r="H522" s="32"/>
      <c r="I522" s="32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2.75" customHeight="1">
      <c r="A523" s="31"/>
      <c r="B523" s="31"/>
      <c r="C523" s="31"/>
      <c r="D523" s="31"/>
      <c r="E523" s="31"/>
      <c r="F523" s="32"/>
      <c r="G523" s="31"/>
      <c r="H523" s="32"/>
      <c r="I523" s="32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2.75" customHeight="1">
      <c r="A524" s="31"/>
      <c r="B524" s="31"/>
      <c r="C524" s="31"/>
      <c r="D524" s="31"/>
      <c r="E524" s="31"/>
      <c r="F524" s="32"/>
      <c r="G524" s="31"/>
      <c r="H524" s="32"/>
      <c r="I524" s="32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2.75" customHeight="1">
      <c r="A525" s="31"/>
      <c r="B525" s="31"/>
      <c r="C525" s="31"/>
      <c r="D525" s="31"/>
      <c r="E525" s="31"/>
      <c r="F525" s="32"/>
      <c r="G525" s="31"/>
      <c r="H525" s="32"/>
      <c r="I525" s="32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2.75" customHeight="1">
      <c r="A526" s="31"/>
      <c r="B526" s="31"/>
      <c r="C526" s="31"/>
      <c r="D526" s="31"/>
      <c r="E526" s="31"/>
      <c r="F526" s="32"/>
      <c r="G526" s="31"/>
      <c r="H526" s="32"/>
      <c r="I526" s="32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2.75" customHeight="1">
      <c r="A527" s="31"/>
      <c r="B527" s="31"/>
      <c r="C527" s="31"/>
      <c r="D527" s="31"/>
      <c r="E527" s="31"/>
      <c r="F527" s="32"/>
      <c r="G527" s="31"/>
      <c r="H527" s="32"/>
      <c r="I527" s="32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2.75" customHeight="1">
      <c r="A528" s="31"/>
      <c r="B528" s="31"/>
      <c r="C528" s="31"/>
      <c r="D528" s="31"/>
      <c r="E528" s="31"/>
      <c r="F528" s="32"/>
      <c r="G528" s="31"/>
      <c r="H528" s="32"/>
      <c r="I528" s="32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2.75" customHeight="1">
      <c r="A529" s="31"/>
      <c r="B529" s="31"/>
      <c r="C529" s="31"/>
      <c r="D529" s="31"/>
      <c r="E529" s="31"/>
      <c r="F529" s="32"/>
      <c r="G529" s="31"/>
      <c r="H529" s="32"/>
      <c r="I529" s="32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2.75" customHeight="1">
      <c r="A530" s="31"/>
      <c r="B530" s="31"/>
      <c r="C530" s="31"/>
      <c r="D530" s="31"/>
      <c r="E530" s="31"/>
      <c r="F530" s="32"/>
      <c r="G530" s="31"/>
      <c r="H530" s="32"/>
      <c r="I530" s="32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2.75" customHeight="1">
      <c r="A531" s="31"/>
      <c r="B531" s="31"/>
      <c r="C531" s="31"/>
      <c r="D531" s="31"/>
      <c r="E531" s="31"/>
      <c r="F531" s="32"/>
      <c r="G531" s="31"/>
      <c r="H531" s="32"/>
      <c r="I531" s="32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2.75" customHeight="1">
      <c r="A532" s="31"/>
      <c r="B532" s="31"/>
      <c r="C532" s="31"/>
      <c r="D532" s="31"/>
      <c r="E532" s="31"/>
      <c r="F532" s="32"/>
      <c r="G532" s="31"/>
      <c r="H532" s="32"/>
      <c r="I532" s="32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2.75" customHeight="1">
      <c r="A533" s="31"/>
      <c r="B533" s="31"/>
      <c r="C533" s="31"/>
      <c r="D533" s="31"/>
      <c r="E533" s="31"/>
      <c r="F533" s="32"/>
      <c r="G533" s="31"/>
      <c r="H533" s="32"/>
      <c r="I533" s="32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2.75" customHeight="1">
      <c r="A534" s="31"/>
      <c r="B534" s="31"/>
      <c r="C534" s="31"/>
      <c r="D534" s="31"/>
      <c r="E534" s="31"/>
      <c r="F534" s="32"/>
      <c r="G534" s="31"/>
      <c r="H534" s="32"/>
      <c r="I534" s="32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2.75" customHeight="1">
      <c r="A535" s="31"/>
      <c r="B535" s="31"/>
      <c r="C535" s="31"/>
      <c r="D535" s="31"/>
      <c r="E535" s="31"/>
      <c r="F535" s="32"/>
      <c r="G535" s="31"/>
      <c r="H535" s="32"/>
      <c r="I535" s="32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2.75" customHeight="1">
      <c r="A536" s="31"/>
      <c r="B536" s="31"/>
      <c r="C536" s="31"/>
      <c r="D536" s="31"/>
      <c r="E536" s="31"/>
      <c r="F536" s="32"/>
      <c r="G536" s="31"/>
      <c r="H536" s="32"/>
      <c r="I536" s="32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2.75" customHeight="1">
      <c r="A537" s="31"/>
      <c r="B537" s="31"/>
      <c r="C537" s="31"/>
      <c r="D537" s="31"/>
      <c r="E537" s="31"/>
      <c r="F537" s="32"/>
      <c r="G537" s="31"/>
      <c r="H537" s="32"/>
      <c r="I537" s="32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2.75" customHeight="1">
      <c r="A538" s="31"/>
      <c r="B538" s="31"/>
      <c r="C538" s="31"/>
      <c r="D538" s="31"/>
      <c r="E538" s="31"/>
      <c r="F538" s="32"/>
      <c r="G538" s="31"/>
      <c r="H538" s="32"/>
      <c r="I538" s="32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2.75" customHeight="1">
      <c r="A539" s="31"/>
      <c r="B539" s="31"/>
      <c r="C539" s="31"/>
      <c r="D539" s="31"/>
      <c r="E539" s="31"/>
      <c r="F539" s="32"/>
      <c r="G539" s="31"/>
      <c r="H539" s="32"/>
      <c r="I539" s="32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2.75" customHeight="1">
      <c r="A540" s="31"/>
      <c r="B540" s="31"/>
      <c r="C540" s="31"/>
      <c r="D540" s="31"/>
      <c r="E540" s="31"/>
      <c r="F540" s="32"/>
      <c r="G540" s="31"/>
      <c r="H540" s="32"/>
      <c r="I540" s="32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2.75" customHeight="1">
      <c r="A541" s="31"/>
      <c r="B541" s="31"/>
      <c r="C541" s="31"/>
      <c r="D541" s="31"/>
      <c r="E541" s="31"/>
      <c r="F541" s="32"/>
      <c r="G541" s="31"/>
      <c r="H541" s="32"/>
      <c r="I541" s="32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2.75" customHeight="1">
      <c r="A542" s="31"/>
      <c r="B542" s="31"/>
      <c r="C542" s="31"/>
      <c r="D542" s="31"/>
      <c r="E542" s="31"/>
      <c r="F542" s="32"/>
      <c r="G542" s="31"/>
      <c r="H542" s="32"/>
      <c r="I542" s="32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2.75" customHeight="1">
      <c r="A543" s="31"/>
      <c r="B543" s="31"/>
      <c r="C543" s="31"/>
      <c r="D543" s="31"/>
      <c r="E543" s="31"/>
      <c r="F543" s="32"/>
      <c r="G543" s="31"/>
      <c r="H543" s="32"/>
      <c r="I543" s="32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2.75" customHeight="1">
      <c r="A544" s="31"/>
      <c r="B544" s="31"/>
      <c r="C544" s="31"/>
      <c r="D544" s="31"/>
      <c r="E544" s="31"/>
      <c r="F544" s="32"/>
      <c r="G544" s="31"/>
      <c r="H544" s="32"/>
      <c r="I544" s="32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2.75" customHeight="1">
      <c r="A545" s="31"/>
      <c r="B545" s="31"/>
      <c r="C545" s="31"/>
      <c r="D545" s="31"/>
      <c r="E545" s="31"/>
      <c r="F545" s="32"/>
      <c r="G545" s="31"/>
      <c r="H545" s="32"/>
      <c r="I545" s="32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2.75" customHeight="1">
      <c r="A546" s="31"/>
      <c r="B546" s="31"/>
      <c r="C546" s="31"/>
      <c r="D546" s="31"/>
      <c r="E546" s="31"/>
      <c r="F546" s="32"/>
      <c r="G546" s="31"/>
      <c r="H546" s="32"/>
      <c r="I546" s="32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2.75" customHeight="1">
      <c r="A547" s="31"/>
      <c r="B547" s="31"/>
      <c r="C547" s="31"/>
      <c r="D547" s="31"/>
      <c r="E547" s="31"/>
      <c r="F547" s="32"/>
      <c r="G547" s="31"/>
      <c r="H547" s="32"/>
      <c r="I547" s="32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2.75" customHeight="1">
      <c r="A548" s="31"/>
      <c r="B548" s="31"/>
      <c r="C548" s="31"/>
      <c r="D548" s="31"/>
      <c r="E548" s="31"/>
      <c r="F548" s="32"/>
      <c r="G548" s="31"/>
      <c r="H548" s="32"/>
      <c r="I548" s="32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2.75" customHeight="1">
      <c r="A549" s="31"/>
      <c r="B549" s="31"/>
      <c r="C549" s="31"/>
      <c r="D549" s="31"/>
      <c r="E549" s="31"/>
      <c r="F549" s="32"/>
      <c r="G549" s="31"/>
      <c r="H549" s="32"/>
      <c r="I549" s="32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2.75" customHeight="1">
      <c r="A550" s="31"/>
      <c r="B550" s="31"/>
      <c r="C550" s="31"/>
      <c r="D550" s="31"/>
      <c r="E550" s="31"/>
      <c r="F550" s="32"/>
      <c r="G550" s="31"/>
      <c r="H550" s="32"/>
      <c r="I550" s="32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2.75" customHeight="1">
      <c r="A551" s="31"/>
      <c r="B551" s="31"/>
      <c r="C551" s="31"/>
      <c r="D551" s="31"/>
      <c r="E551" s="31"/>
      <c r="F551" s="32"/>
      <c r="G551" s="31"/>
      <c r="H551" s="32"/>
      <c r="I551" s="32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2.75" customHeight="1">
      <c r="A552" s="31"/>
      <c r="B552" s="31"/>
      <c r="C552" s="31"/>
      <c r="D552" s="31"/>
      <c r="E552" s="31"/>
      <c r="F552" s="32"/>
      <c r="G552" s="31"/>
      <c r="H552" s="32"/>
      <c r="I552" s="32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2.75" customHeight="1">
      <c r="A553" s="31"/>
      <c r="B553" s="31"/>
      <c r="C553" s="31"/>
      <c r="D553" s="31"/>
      <c r="E553" s="31"/>
      <c r="F553" s="32"/>
      <c r="G553" s="31"/>
      <c r="H553" s="32"/>
      <c r="I553" s="32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2.75" customHeight="1">
      <c r="A554" s="31"/>
      <c r="B554" s="31"/>
      <c r="C554" s="31"/>
      <c r="D554" s="31"/>
      <c r="E554" s="31"/>
      <c r="F554" s="32"/>
      <c r="G554" s="31"/>
      <c r="H554" s="32"/>
      <c r="I554" s="32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2.75" customHeight="1">
      <c r="A555" s="31"/>
      <c r="B555" s="31"/>
      <c r="C555" s="31"/>
      <c r="D555" s="31"/>
      <c r="E555" s="31"/>
      <c r="F555" s="32"/>
      <c r="G555" s="31"/>
      <c r="H555" s="32"/>
      <c r="I555" s="32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2.75" customHeight="1">
      <c r="A556" s="31"/>
      <c r="B556" s="31"/>
      <c r="C556" s="31"/>
      <c r="D556" s="31"/>
      <c r="E556" s="31"/>
      <c r="F556" s="32"/>
      <c r="G556" s="31"/>
      <c r="H556" s="32"/>
      <c r="I556" s="32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2.75" customHeight="1">
      <c r="A557" s="31"/>
      <c r="B557" s="31"/>
      <c r="C557" s="31"/>
      <c r="D557" s="31"/>
      <c r="E557" s="31"/>
      <c r="F557" s="32"/>
      <c r="G557" s="31"/>
      <c r="H557" s="32"/>
      <c r="I557" s="32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2.75" customHeight="1">
      <c r="A558" s="31"/>
      <c r="B558" s="31"/>
      <c r="C558" s="31"/>
      <c r="D558" s="31"/>
      <c r="E558" s="31"/>
      <c r="F558" s="32"/>
      <c r="G558" s="31"/>
      <c r="H558" s="32"/>
      <c r="I558" s="32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2.75" customHeight="1">
      <c r="A559" s="31"/>
      <c r="B559" s="31"/>
      <c r="C559" s="31"/>
      <c r="D559" s="31"/>
      <c r="E559" s="31"/>
      <c r="F559" s="32"/>
      <c r="G559" s="31"/>
      <c r="H559" s="32"/>
      <c r="I559" s="32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2.75" customHeight="1">
      <c r="A560" s="31"/>
      <c r="B560" s="31"/>
      <c r="C560" s="31"/>
      <c r="D560" s="31"/>
      <c r="E560" s="31"/>
      <c r="F560" s="32"/>
      <c r="G560" s="31"/>
      <c r="H560" s="32"/>
      <c r="I560" s="32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2.75" customHeight="1">
      <c r="A561" s="31"/>
      <c r="B561" s="31"/>
      <c r="C561" s="31"/>
      <c r="D561" s="31"/>
      <c r="E561" s="31"/>
      <c r="F561" s="32"/>
      <c r="G561" s="31"/>
      <c r="H561" s="32"/>
      <c r="I561" s="32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2.75" customHeight="1">
      <c r="A562" s="31"/>
      <c r="B562" s="31"/>
      <c r="C562" s="31"/>
      <c r="D562" s="31"/>
      <c r="E562" s="31"/>
      <c r="F562" s="32"/>
      <c r="G562" s="31"/>
      <c r="H562" s="32"/>
      <c r="I562" s="32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2.75" customHeight="1">
      <c r="A563" s="31"/>
      <c r="B563" s="31"/>
      <c r="C563" s="31"/>
      <c r="D563" s="31"/>
      <c r="E563" s="31"/>
      <c r="F563" s="32"/>
      <c r="G563" s="31"/>
      <c r="H563" s="32"/>
      <c r="I563" s="32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2.75" customHeight="1">
      <c r="A564" s="31"/>
      <c r="B564" s="31"/>
      <c r="C564" s="31"/>
      <c r="D564" s="31"/>
      <c r="E564" s="31"/>
      <c r="F564" s="32"/>
      <c r="G564" s="31"/>
      <c r="H564" s="32"/>
      <c r="I564" s="32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2.75" customHeight="1">
      <c r="A565" s="31"/>
      <c r="B565" s="31"/>
      <c r="C565" s="31"/>
      <c r="D565" s="31"/>
      <c r="E565" s="31"/>
      <c r="F565" s="32"/>
      <c r="G565" s="31"/>
      <c r="H565" s="32"/>
      <c r="I565" s="32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2.75" customHeight="1">
      <c r="A566" s="31"/>
      <c r="B566" s="31"/>
      <c r="C566" s="31"/>
      <c r="D566" s="31"/>
      <c r="E566" s="31"/>
      <c r="F566" s="32"/>
      <c r="G566" s="31"/>
      <c r="H566" s="32"/>
      <c r="I566" s="32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2.75" customHeight="1">
      <c r="A567" s="31"/>
      <c r="B567" s="31"/>
      <c r="C567" s="31"/>
      <c r="D567" s="31"/>
      <c r="E567" s="31"/>
      <c r="F567" s="32"/>
      <c r="G567" s="31"/>
      <c r="H567" s="32"/>
      <c r="I567" s="32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2.75" customHeight="1">
      <c r="A568" s="31"/>
      <c r="B568" s="31"/>
      <c r="C568" s="31"/>
      <c r="D568" s="31"/>
      <c r="E568" s="31"/>
      <c r="F568" s="32"/>
      <c r="G568" s="31"/>
      <c r="H568" s="32"/>
      <c r="I568" s="32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2.75" customHeight="1">
      <c r="A569" s="31"/>
      <c r="B569" s="31"/>
      <c r="C569" s="31"/>
      <c r="D569" s="31"/>
      <c r="E569" s="31"/>
      <c r="F569" s="32"/>
      <c r="G569" s="31"/>
      <c r="H569" s="32"/>
      <c r="I569" s="32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2.75" customHeight="1">
      <c r="A570" s="31"/>
      <c r="B570" s="31"/>
      <c r="C570" s="31"/>
      <c r="D570" s="31"/>
      <c r="E570" s="31"/>
      <c r="F570" s="32"/>
      <c r="G570" s="31"/>
      <c r="H570" s="32"/>
      <c r="I570" s="32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2.75" customHeight="1">
      <c r="A571" s="31"/>
      <c r="B571" s="31"/>
      <c r="C571" s="31"/>
      <c r="D571" s="31"/>
      <c r="E571" s="31"/>
      <c r="F571" s="32"/>
      <c r="G571" s="31"/>
      <c r="H571" s="32"/>
      <c r="I571" s="32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2.75" customHeight="1">
      <c r="A572" s="31"/>
      <c r="B572" s="31"/>
      <c r="C572" s="31"/>
      <c r="D572" s="31"/>
      <c r="E572" s="31"/>
      <c r="F572" s="32"/>
      <c r="G572" s="31"/>
      <c r="H572" s="32"/>
      <c r="I572" s="32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2.75" customHeight="1">
      <c r="A573" s="31"/>
      <c r="B573" s="31"/>
      <c r="C573" s="31"/>
      <c r="D573" s="31"/>
      <c r="E573" s="31"/>
      <c r="F573" s="32"/>
      <c r="G573" s="31"/>
      <c r="H573" s="32"/>
      <c r="I573" s="32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2.75" customHeight="1">
      <c r="A574" s="31"/>
      <c r="B574" s="31"/>
      <c r="C574" s="31"/>
      <c r="D574" s="31"/>
      <c r="E574" s="31"/>
      <c r="F574" s="32"/>
      <c r="G574" s="31"/>
      <c r="H574" s="32"/>
      <c r="I574" s="32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2.75" customHeight="1">
      <c r="A575" s="31"/>
      <c r="B575" s="31"/>
      <c r="C575" s="31"/>
      <c r="D575" s="31"/>
      <c r="E575" s="31"/>
      <c r="F575" s="32"/>
      <c r="G575" s="31"/>
      <c r="H575" s="32"/>
      <c r="I575" s="32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2.75" customHeight="1">
      <c r="A576" s="31"/>
      <c r="B576" s="31"/>
      <c r="C576" s="31"/>
      <c r="D576" s="31"/>
      <c r="E576" s="31"/>
      <c r="F576" s="32"/>
      <c r="G576" s="31"/>
      <c r="H576" s="32"/>
      <c r="I576" s="32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2.75" customHeight="1">
      <c r="A577" s="31"/>
      <c r="B577" s="31"/>
      <c r="C577" s="31"/>
      <c r="D577" s="31"/>
      <c r="E577" s="31"/>
      <c r="F577" s="32"/>
      <c r="G577" s="31"/>
      <c r="H577" s="32"/>
      <c r="I577" s="32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2.75" customHeight="1">
      <c r="A578" s="31"/>
      <c r="B578" s="31"/>
      <c r="C578" s="31"/>
      <c r="D578" s="31"/>
      <c r="E578" s="31"/>
      <c r="F578" s="32"/>
      <c r="G578" s="31"/>
      <c r="H578" s="32"/>
      <c r="I578" s="32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2.75" customHeight="1">
      <c r="A579" s="31"/>
      <c r="B579" s="31"/>
      <c r="C579" s="31"/>
      <c r="D579" s="31"/>
      <c r="E579" s="31"/>
      <c r="F579" s="32"/>
      <c r="G579" s="31"/>
      <c r="H579" s="32"/>
      <c r="I579" s="32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2.75" customHeight="1">
      <c r="A580" s="31"/>
      <c r="B580" s="31"/>
      <c r="C580" s="31"/>
      <c r="D580" s="31"/>
      <c r="E580" s="31"/>
      <c r="F580" s="32"/>
      <c r="G580" s="31"/>
      <c r="H580" s="32"/>
      <c r="I580" s="32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2.75" customHeight="1">
      <c r="A581" s="31"/>
      <c r="B581" s="31"/>
      <c r="C581" s="31"/>
      <c r="D581" s="31"/>
      <c r="E581" s="31"/>
      <c r="F581" s="32"/>
      <c r="G581" s="31"/>
      <c r="H581" s="32"/>
      <c r="I581" s="32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2.75" customHeight="1">
      <c r="A582" s="31"/>
      <c r="B582" s="31"/>
      <c r="C582" s="31"/>
      <c r="D582" s="31"/>
      <c r="E582" s="31"/>
      <c r="F582" s="32"/>
      <c r="G582" s="31"/>
      <c r="H582" s="32"/>
      <c r="I582" s="32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2.75" customHeight="1">
      <c r="A583" s="31"/>
      <c r="B583" s="31"/>
      <c r="C583" s="31"/>
      <c r="D583" s="31"/>
      <c r="E583" s="31"/>
      <c r="F583" s="32"/>
      <c r="G583" s="31"/>
      <c r="H583" s="32"/>
      <c r="I583" s="32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2.75" customHeight="1">
      <c r="A584" s="31"/>
      <c r="B584" s="31"/>
      <c r="C584" s="31"/>
      <c r="D584" s="31"/>
      <c r="E584" s="31"/>
      <c r="F584" s="32"/>
      <c r="G584" s="31"/>
      <c r="H584" s="32"/>
      <c r="I584" s="32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2.75" customHeight="1">
      <c r="A585" s="31"/>
      <c r="B585" s="31"/>
      <c r="C585" s="31"/>
      <c r="D585" s="31"/>
      <c r="E585" s="31"/>
      <c r="F585" s="32"/>
      <c r="G585" s="31"/>
      <c r="H585" s="32"/>
      <c r="I585" s="32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2.75" customHeight="1">
      <c r="A586" s="31"/>
      <c r="B586" s="31"/>
      <c r="C586" s="31"/>
      <c r="D586" s="31"/>
      <c r="E586" s="31"/>
      <c r="F586" s="32"/>
      <c r="G586" s="31"/>
      <c r="H586" s="32"/>
      <c r="I586" s="32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2.75" customHeight="1">
      <c r="A587" s="31"/>
      <c r="B587" s="31"/>
      <c r="C587" s="31"/>
      <c r="D587" s="31"/>
      <c r="E587" s="31"/>
      <c r="F587" s="32"/>
      <c r="G587" s="31"/>
      <c r="H587" s="32"/>
      <c r="I587" s="32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2.75" customHeight="1">
      <c r="A588" s="31"/>
      <c r="B588" s="31"/>
      <c r="C588" s="31"/>
      <c r="D588" s="31"/>
      <c r="E588" s="31"/>
      <c r="F588" s="32"/>
      <c r="G588" s="31"/>
      <c r="H588" s="32"/>
      <c r="I588" s="32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2.75" customHeight="1">
      <c r="A589" s="31"/>
      <c r="B589" s="31"/>
      <c r="C589" s="31"/>
      <c r="D589" s="31"/>
      <c r="E589" s="31"/>
      <c r="F589" s="32"/>
      <c r="G589" s="31"/>
      <c r="H589" s="32"/>
      <c r="I589" s="32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2.75" customHeight="1">
      <c r="A590" s="31"/>
      <c r="B590" s="31"/>
      <c r="C590" s="31"/>
      <c r="D590" s="31"/>
      <c r="E590" s="31"/>
      <c r="F590" s="32"/>
      <c r="G590" s="31"/>
      <c r="H590" s="32"/>
      <c r="I590" s="32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2.75" customHeight="1">
      <c r="A591" s="31"/>
      <c r="B591" s="31"/>
      <c r="C591" s="31"/>
      <c r="D591" s="31"/>
      <c r="E591" s="31"/>
      <c r="F591" s="32"/>
      <c r="G591" s="31"/>
      <c r="H591" s="32"/>
      <c r="I591" s="32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2.75" customHeight="1">
      <c r="A592" s="31"/>
      <c r="B592" s="31"/>
      <c r="C592" s="31"/>
      <c r="D592" s="31"/>
      <c r="E592" s="31"/>
      <c r="F592" s="32"/>
      <c r="G592" s="31"/>
      <c r="H592" s="32"/>
      <c r="I592" s="32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2.75" customHeight="1">
      <c r="A593" s="31"/>
      <c r="B593" s="31"/>
      <c r="C593" s="31"/>
      <c r="D593" s="31"/>
      <c r="E593" s="31"/>
      <c r="F593" s="32"/>
      <c r="G593" s="31"/>
      <c r="H593" s="32"/>
      <c r="I593" s="32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2.75" customHeight="1">
      <c r="A594" s="31"/>
      <c r="B594" s="31"/>
      <c r="C594" s="31"/>
      <c r="D594" s="31"/>
      <c r="E594" s="31"/>
      <c r="F594" s="32"/>
      <c r="G594" s="31"/>
      <c r="H594" s="32"/>
      <c r="I594" s="32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2.75" customHeight="1">
      <c r="A595" s="31"/>
      <c r="B595" s="31"/>
      <c r="C595" s="31"/>
      <c r="D595" s="31"/>
      <c r="E595" s="31"/>
      <c r="F595" s="32"/>
      <c r="G595" s="31"/>
      <c r="H595" s="32"/>
      <c r="I595" s="32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2.75" customHeight="1">
      <c r="A596" s="31"/>
      <c r="B596" s="31"/>
      <c r="C596" s="31"/>
      <c r="D596" s="31"/>
      <c r="E596" s="31"/>
      <c r="F596" s="32"/>
      <c r="G596" s="31"/>
      <c r="H596" s="32"/>
      <c r="I596" s="32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2.75" customHeight="1">
      <c r="A597" s="31"/>
      <c r="B597" s="31"/>
      <c r="C597" s="31"/>
      <c r="D597" s="31"/>
      <c r="E597" s="31"/>
      <c r="F597" s="32"/>
      <c r="G597" s="31"/>
      <c r="H597" s="32"/>
      <c r="I597" s="32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2.75" customHeight="1">
      <c r="A598" s="31"/>
      <c r="B598" s="31"/>
      <c r="C598" s="31"/>
      <c r="D598" s="31"/>
      <c r="E598" s="31"/>
      <c r="F598" s="32"/>
      <c r="G598" s="31"/>
      <c r="H598" s="32"/>
      <c r="I598" s="32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2.75" customHeight="1">
      <c r="A599" s="31"/>
      <c r="B599" s="31"/>
      <c r="C599" s="31"/>
      <c r="D599" s="31"/>
      <c r="E599" s="31"/>
      <c r="F599" s="32"/>
      <c r="G599" s="31"/>
      <c r="H599" s="32"/>
      <c r="I599" s="32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2.75" customHeight="1">
      <c r="A600" s="31"/>
      <c r="B600" s="31"/>
      <c r="C600" s="31"/>
      <c r="D600" s="31"/>
      <c r="E600" s="31"/>
      <c r="F600" s="32"/>
      <c r="G600" s="31"/>
      <c r="H600" s="32"/>
      <c r="I600" s="32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2.75" customHeight="1">
      <c r="A601" s="31"/>
      <c r="B601" s="31"/>
      <c r="C601" s="31"/>
      <c r="D601" s="31"/>
      <c r="E601" s="31"/>
      <c r="F601" s="32"/>
      <c r="G601" s="31"/>
      <c r="H601" s="32"/>
      <c r="I601" s="32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2.75" customHeight="1">
      <c r="A602" s="31"/>
      <c r="B602" s="31"/>
      <c r="C602" s="31"/>
      <c r="D602" s="31"/>
      <c r="E602" s="31"/>
      <c r="F602" s="32"/>
      <c r="G602" s="31"/>
      <c r="H602" s="32"/>
      <c r="I602" s="32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2.75" customHeight="1">
      <c r="A603" s="31"/>
      <c r="B603" s="31"/>
      <c r="C603" s="31"/>
      <c r="D603" s="31"/>
      <c r="E603" s="31"/>
      <c r="F603" s="32"/>
      <c r="G603" s="31"/>
      <c r="H603" s="32"/>
      <c r="I603" s="32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2.75" customHeight="1">
      <c r="A604" s="31"/>
      <c r="B604" s="31"/>
      <c r="C604" s="31"/>
      <c r="D604" s="31"/>
      <c r="E604" s="31"/>
      <c r="F604" s="32"/>
      <c r="G604" s="31"/>
      <c r="H604" s="32"/>
      <c r="I604" s="32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2.75" customHeight="1">
      <c r="A605" s="31"/>
      <c r="B605" s="31"/>
      <c r="C605" s="31"/>
      <c r="D605" s="31"/>
      <c r="E605" s="31"/>
      <c r="F605" s="32"/>
      <c r="G605" s="31"/>
      <c r="H605" s="32"/>
      <c r="I605" s="32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2.75" customHeight="1">
      <c r="A606" s="31"/>
      <c r="B606" s="31"/>
      <c r="C606" s="31"/>
      <c r="D606" s="31"/>
      <c r="E606" s="31"/>
      <c r="F606" s="32"/>
      <c r="G606" s="31"/>
      <c r="H606" s="32"/>
      <c r="I606" s="32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2.75" customHeight="1">
      <c r="A607" s="31"/>
      <c r="B607" s="31"/>
      <c r="C607" s="31"/>
      <c r="D607" s="31"/>
      <c r="E607" s="31"/>
      <c r="F607" s="32"/>
      <c r="G607" s="31"/>
      <c r="H607" s="32"/>
      <c r="I607" s="32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2.75" customHeight="1">
      <c r="A608" s="31"/>
      <c r="B608" s="31"/>
      <c r="C608" s="31"/>
      <c r="D608" s="31"/>
      <c r="E608" s="31"/>
      <c r="F608" s="32"/>
      <c r="G608" s="31"/>
      <c r="H608" s="32"/>
      <c r="I608" s="32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2.75" customHeight="1">
      <c r="A609" s="31"/>
      <c r="B609" s="31"/>
      <c r="C609" s="31"/>
      <c r="D609" s="31"/>
      <c r="E609" s="31"/>
      <c r="F609" s="32"/>
      <c r="G609" s="31"/>
      <c r="H609" s="32"/>
      <c r="I609" s="32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2.75" customHeight="1">
      <c r="A610" s="31"/>
      <c r="B610" s="31"/>
      <c r="C610" s="31"/>
      <c r="D610" s="31"/>
      <c r="E610" s="31"/>
      <c r="F610" s="32"/>
      <c r="G610" s="31"/>
      <c r="H610" s="32"/>
      <c r="I610" s="32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2.75" customHeight="1">
      <c r="A611" s="31"/>
      <c r="B611" s="31"/>
      <c r="C611" s="31"/>
      <c r="D611" s="31"/>
      <c r="E611" s="31"/>
      <c r="F611" s="32"/>
      <c r="G611" s="31"/>
      <c r="H611" s="32"/>
      <c r="I611" s="32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2.75" customHeight="1">
      <c r="A612" s="31"/>
      <c r="B612" s="31"/>
      <c r="C612" s="31"/>
      <c r="D612" s="31"/>
      <c r="E612" s="31"/>
      <c r="F612" s="32"/>
      <c r="G612" s="31"/>
      <c r="H612" s="32"/>
      <c r="I612" s="32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2.75" customHeight="1">
      <c r="A613" s="31"/>
      <c r="B613" s="31"/>
      <c r="C613" s="31"/>
      <c r="D613" s="31"/>
      <c r="E613" s="31"/>
      <c r="F613" s="32"/>
      <c r="G613" s="31"/>
      <c r="H613" s="32"/>
      <c r="I613" s="32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2.75" customHeight="1">
      <c r="A614" s="31"/>
      <c r="B614" s="31"/>
      <c r="C614" s="31"/>
      <c r="D614" s="31"/>
      <c r="E614" s="31"/>
      <c r="F614" s="32"/>
      <c r="G614" s="31"/>
      <c r="H614" s="32"/>
      <c r="I614" s="32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2.75" customHeight="1">
      <c r="A615" s="31"/>
      <c r="B615" s="31"/>
      <c r="C615" s="31"/>
      <c r="D615" s="31"/>
      <c r="E615" s="31"/>
      <c r="F615" s="32"/>
      <c r="G615" s="31"/>
      <c r="H615" s="32"/>
      <c r="I615" s="32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2.75" customHeight="1">
      <c r="A616" s="31"/>
      <c r="B616" s="31"/>
      <c r="C616" s="31"/>
      <c r="D616" s="31"/>
      <c r="E616" s="31"/>
      <c r="F616" s="32"/>
      <c r="G616" s="31"/>
      <c r="H616" s="32"/>
      <c r="I616" s="32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2.75" customHeight="1">
      <c r="A617" s="31"/>
      <c r="B617" s="31"/>
      <c r="C617" s="31"/>
      <c r="D617" s="31"/>
      <c r="E617" s="31"/>
      <c r="F617" s="32"/>
      <c r="G617" s="31"/>
      <c r="H617" s="32"/>
      <c r="I617" s="32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2.75" customHeight="1">
      <c r="A618" s="31"/>
      <c r="B618" s="31"/>
      <c r="C618" s="31"/>
      <c r="D618" s="31"/>
      <c r="E618" s="31"/>
      <c r="F618" s="32"/>
      <c r="G618" s="31"/>
      <c r="H618" s="32"/>
      <c r="I618" s="32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2.75" customHeight="1">
      <c r="A619" s="31"/>
      <c r="B619" s="31"/>
      <c r="C619" s="31"/>
      <c r="D619" s="31"/>
      <c r="E619" s="31"/>
      <c r="F619" s="32"/>
      <c r="G619" s="31"/>
      <c r="H619" s="32"/>
      <c r="I619" s="32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2.75" customHeight="1">
      <c r="A620" s="31"/>
      <c r="B620" s="31"/>
      <c r="C620" s="31"/>
      <c r="D620" s="31"/>
      <c r="E620" s="31"/>
      <c r="F620" s="32"/>
      <c r="G620" s="31"/>
      <c r="H620" s="32"/>
      <c r="I620" s="32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2.75" customHeight="1">
      <c r="A621" s="31"/>
      <c r="B621" s="31"/>
      <c r="C621" s="31"/>
      <c r="D621" s="31"/>
      <c r="E621" s="31"/>
      <c r="F621" s="32"/>
      <c r="G621" s="31"/>
      <c r="H621" s="32"/>
      <c r="I621" s="32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2.75" customHeight="1">
      <c r="A622" s="31"/>
      <c r="B622" s="31"/>
      <c r="C622" s="31"/>
      <c r="D622" s="31"/>
      <c r="E622" s="31"/>
      <c r="F622" s="32"/>
      <c r="G622" s="31"/>
      <c r="H622" s="32"/>
      <c r="I622" s="32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2.75" customHeight="1">
      <c r="A623" s="31"/>
      <c r="B623" s="31"/>
      <c r="C623" s="31"/>
      <c r="D623" s="31"/>
      <c r="E623" s="31"/>
      <c r="F623" s="32"/>
      <c r="G623" s="31"/>
      <c r="H623" s="32"/>
      <c r="I623" s="32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2.75" customHeight="1">
      <c r="A624" s="31"/>
      <c r="B624" s="31"/>
      <c r="C624" s="31"/>
      <c r="D624" s="31"/>
      <c r="E624" s="31"/>
      <c r="F624" s="32"/>
      <c r="G624" s="31"/>
      <c r="H624" s="32"/>
      <c r="I624" s="32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2.75" customHeight="1">
      <c r="A625" s="31"/>
      <c r="B625" s="31"/>
      <c r="C625" s="31"/>
      <c r="D625" s="31"/>
      <c r="E625" s="31"/>
      <c r="F625" s="32"/>
      <c r="G625" s="31"/>
      <c r="H625" s="32"/>
      <c r="I625" s="32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2.75" customHeight="1">
      <c r="A626" s="31"/>
      <c r="B626" s="31"/>
      <c r="C626" s="31"/>
      <c r="D626" s="31"/>
      <c r="E626" s="31"/>
      <c r="F626" s="32"/>
      <c r="G626" s="31"/>
      <c r="H626" s="32"/>
      <c r="I626" s="32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2.75" customHeight="1">
      <c r="A627" s="31"/>
      <c r="B627" s="31"/>
      <c r="C627" s="31"/>
      <c r="D627" s="31"/>
      <c r="E627" s="31"/>
      <c r="F627" s="32"/>
      <c r="G627" s="31"/>
      <c r="H627" s="32"/>
      <c r="I627" s="32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2.75" customHeight="1">
      <c r="A628" s="31"/>
      <c r="B628" s="31"/>
      <c r="C628" s="31"/>
      <c r="D628" s="31"/>
      <c r="E628" s="31"/>
      <c r="F628" s="32"/>
      <c r="G628" s="31"/>
      <c r="H628" s="32"/>
      <c r="I628" s="32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2.75" customHeight="1">
      <c r="A629" s="31"/>
      <c r="B629" s="31"/>
      <c r="C629" s="31"/>
      <c r="D629" s="31"/>
      <c r="E629" s="31"/>
      <c r="F629" s="32"/>
      <c r="G629" s="31"/>
      <c r="H629" s="32"/>
      <c r="I629" s="32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2.75" customHeight="1">
      <c r="A630" s="31"/>
      <c r="B630" s="31"/>
      <c r="C630" s="31"/>
      <c r="D630" s="31"/>
      <c r="E630" s="31"/>
      <c r="F630" s="32"/>
      <c r="G630" s="31"/>
      <c r="H630" s="32"/>
      <c r="I630" s="32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2.75" customHeight="1">
      <c r="A631" s="31"/>
      <c r="B631" s="31"/>
      <c r="C631" s="31"/>
      <c r="D631" s="31"/>
      <c r="E631" s="31"/>
      <c r="F631" s="32"/>
      <c r="G631" s="31"/>
      <c r="H631" s="32"/>
      <c r="I631" s="32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2.75" customHeight="1">
      <c r="A632" s="31"/>
      <c r="B632" s="31"/>
      <c r="C632" s="31"/>
      <c r="D632" s="31"/>
      <c r="E632" s="31"/>
      <c r="F632" s="32"/>
      <c r="G632" s="31"/>
      <c r="H632" s="32"/>
      <c r="I632" s="32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2.75" customHeight="1">
      <c r="A633" s="31"/>
      <c r="B633" s="31"/>
      <c r="C633" s="31"/>
      <c r="D633" s="31"/>
      <c r="E633" s="31"/>
      <c r="F633" s="32"/>
      <c r="G633" s="31"/>
      <c r="H633" s="32"/>
      <c r="I633" s="32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2.75" customHeight="1">
      <c r="A634" s="31"/>
      <c r="B634" s="31"/>
      <c r="C634" s="31"/>
      <c r="D634" s="31"/>
      <c r="E634" s="31"/>
      <c r="F634" s="32"/>
      <c r="G634" s="31"/>
      <c r="H634" s="32"/>
      <c r="I634" s="32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2.75" customHeight="1">
      <c r="A635" s="31"/>
      <c r="B635" s="31"/>
      <c r="C635" s="31"/>
      <c r="D635" s="31"/>
      <c r="E635" s="31"/>
      <c r="F635" s="32"/>
      <c r="G635" s="31"/>
      <c r="H635" s="32"/>
      <c r="I635" s="32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2.75" customHeight="1">
      <c r="A636" s="31"/>
      <c r="B636" s="31"/>
      <c r="C636" s="31"/>
      <c r="D636" s="31"/>
      <c r="E636" s="31"/>
      <c r="F636" s="32"/>
      <c r="G636" s="31"/>
      <c r="H636" s="32"/>
      <c r="I636" s="32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2.75" customHeight="1">
      <c r="A637" s="31"/>
      <c r="B637" s="31"/>
      <c r="C637" s="31"/>
      <c r="D637" s="31"/>
      <c r="E637" s="31"/>
      <c r="F637" s="32"/>
      <c r="G637" s="31"/>
      <c r="H637" s="32"/>
      <c r="I637" s="32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2.75" customHeight="1">
      <c r="A638" s="31"/>
      <c r="B638" s="31"/>
      <c r="C638" s="31"/>
      <c r="D638" s="31"/>
      <c r="E638" s="31"/>
      <c r="F638" s="32"/>
      <c r="G638" s="31"/>
      <c r="H638" s="32"/>
      <c r="I638" s="32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2.75" customHeight="1">
      <c r="A639" s="31"/>
      <c r="B639" s="31"/>
      <c r="C639" s="31"/>
      <c r="D639" s="31"/>
      <c r="E639" s="31"/>
      <c r="F639" s="32"/>
      <c r="G639" s="31"/>
      <c r="H639" s="32"/>
      <c r="I639" s="32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2.75" customHeight="1">
      <c r="A640" s="31"/>
      <c r="B640" s="31"/>
      <c r="C640" s="31"/>
      <c r="D640" s="31"/>
      <c r="E640" s="31"/>
      <c r="F640" s="32"/>
      <c r="G640" s="31"/>
      <c r="H640" s="32"/>
      <c r="I640" s="32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2.75" customHeight="1">
      <c r="A641" s="31"/>
      <c r="B641" s="31"/>
      <c r="C641" s="31"/>
      <c r="D641" s="31"/>
      <c r="E641" s="31"/>
      <c r="F641" s="32"/>
      <c r="G641" s="31"/>
      <c r="H641" s="32"/>
      <c r="I641" s="32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2.75" customHeight="1">
      <c r="A642" s="31"/>
      <c r="B642" s="31"/>
      <c r="C642" s="31"/>
      <c r="D642" s="31"/>
      <c r="E642" s="31"/>
      <c r="F642" s="32"/>
      <c r="G642" s="31"/>
      <c r="H642" s="32"/>
      <c r="I642" s="32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2.75" customHeight="1">
      <c r="A643" s="31"/>
      <c r="B643" s="31"/>
      <c r="C643" s="31"/>
      <c r="D643" s="31"/>
      <c r="E643" s="31"/>
      <c r="F643" s="32"/>
      <c r="G643" s="31"/>
      <c r="H643" s="32"/>
      <c r="I643" s="32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2.75" customHeight="1">
      <c r="A644" s="31"/>
      <c r="B644" s="31"/>
      <c r="C644" s="31"/>
      <c r="D644" s="31"/>
      <c r="E644" s="31"/>
      <c r="F644" s="32"/>
      <c r="G644" s="31"/>
      <c r="H644" s="32"/>
      <c r="I644" s="32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2.75" customHeight="1">
      <c r="A645" s="31"/>
      <c r="B645" s="31"/>
      <c r="C645" s="31"/>
      <c r="D645" s="31"/>
      <c r="E645" s="31"/>
      <c r="F645" s="32"/>
      <c r="G645" s="31"/>
      <c r="H645" s="32"/>
      <c r="I645" s="32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2.75" customHeight="1">
      <c r="A646" s="31"/>
      <c r="B646" s="31"/>
      <c r="C646" s="31"/>
      <c r="D646" s="31"/>
      <c r="E646" s="31"/>
      <c r="F646" s="32"/>
      <c r="G646" s="31"/>
      <c r="H646" s="32"/>
      <c r="I646" s="32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2.75" customHeight="1">
      <c r="A647" s="31"/>
      <c r="B647" s="31"/>
      <c r="C647" s="31"/>
      <c r="D647" s="31"/>
      <c r="E647" s="31"/>
      <c r="F647" s="32"/>
      <c r="G647" s="31"/>
      <c r="H647" s="32"/>
      <c r="I647" s="32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2.75" customHeight="1">
      <c r="A648" s="31"/>
      <c r="B648" s="31"/>
      <c r="C648" s="31"/>
      <c r="D648" s="31"/>
      <c r="E648" s="31"/>
      <c r="F648" s="32"/>
      <c r="G648" s="31"/>
      <c r="H648" s="32"/>
      <c r="I648" s="32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2.75" customHeight="1">
      <c r="A649" s="31"/>
      <c r="B649" s="31"/>
      <c r="C649" s="31"/>
      <c r="D649" s="31"/>
      <c r="E649" s="31"/>
      <c r="F649" s="32"/>
      <c r="G649" s="31"/>
      <c r="H649" s="32"/>
      <c r="I649" s="32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2.75" customHeight="1">
      <c r="A650" s="31"/>
      <c r="B650" s="31"/>
      <c r="C650" s="31"/>
      <c r="D650" s="31"/>
      <c r="E650" s="31"/>
      <c r="F650" s="32"/>
      <c r="G650" s="31"/>
      <c r="H650" s="32"/>
      <c r="I650" s="32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2.75" customHeight="1">
      <c r="A651" s="31"/>
      <c r="B651" s="31"/>
      <c r="C651" s="31"/>
      <c r="D651" s="31"/>
      <c r="E651" s="31"/>
      <c r="F651" s="32"/>
      <c r="G651" s="31"/>
      <c r="H651" s="32"/>
      <c r="I651" s="32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2.75" customHeight="1">
      <c r="A652" s="31"/>
      <c r="B652" s="31"/>
      <c r="C652" s="31"/>
      <c r="D652" s="31"/>
      <c r="E652" s="31"/>
      <c r="F652" s="32"/>
      <c r="G652" s="31"/>
      <c r="H652" s="32"/>
      <c r="I652" s="32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2.75" customHeight="1">
      <c r="A653" s="31"/>
      <c r="B653" s="31"/>
      <c r="C653" s="31"/>
      <c r="D653" s="31"/>
      <c r="E653" s="31"/>
      <c r="F653" s="32"/>
      <c r="G653" s="31"/>
      <c r="H653" s="32"/>
      <c r="I653" s="32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2.75" customHeight="1">
      <c r="A654" s="31"/>
      <c r="B654" s="31"/>
      <c r="C654" s="31"/>
      <c r="D654" s="31"/>
      <c r="E654" s="31"/>
      <c r="F654" s="32"/>
      <c r="G654" s="31"/>
      <c r="H654" s="32"/>
      <c r="I654" s="32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2.75" customHeight="1">
      <c r="A655" s="31"/>
      <c r="B655" s="31"/>
      <c r="C655" s="31"/>
      <c r="D655" s="31"/>
      <c r="E655" s="31"/>
      <c r="F655" s="32"/>
      <c r="G655" s="31"/>
      <c r="H655" s="32"/>
      <c r="I655" s="32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2.75" customHeight="1">
      <c r="A656" s="31"/>
      <c r="B656" s="31"/>
      <c r="C656" s="31"/>
      <c r="D656" s="31"/>
      <c r="E656" s="31"/>
      <c r="F656" s="32"/>
      <c r="G656" s="31"/>
      <c r="H656" s="32"/>
      <c r="I656" s="32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2.75" customHeight="1">
      <c r="A657" s="31"/>
      <c r="B657" s="31"/>
      <c r="C657" s="31"/>
      <c r="D657" s="31"/>
      <c r="E657" s="31"/>
      <c r="F657" s="32"/>
      <c r="G657" s="31"/>
      <c r="H657" s="32"/>
      <c r="I657" s="32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2.75" customHeight="1">
      <c r="A658" s="31"/>
      <c r="B658" s="31"/>
      <c r="C658" s="31"/>
      <c r="D658" s="31"/>
      <c r="E658" s="31"/>
      <c r="F658" s="32"/>
      <c r="G658" s="31"/>
      <c r="H658" s="32"/>
      <c r="I658" s="32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2.75" customHeight="1">
      <c r="A659" s="31"/>
      <c r="B659" s="31"/>
      <c r="C659" s="31"/>
      <c r="D659" s="31"/>
      <c r="E659" s="31"/>
      <c r="F659" s="32"/>
      <c r="G659" s="31"/>
      <c r="H659" s="32"/>
      <c r="I659" s="32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2.75" customHeight="1">
      <c r="A660" s="31"/>
      <c r="B660" s="31"/>
      <c r="C660" s="31"/>
      <c r="D660" s="31"/>
      <c r="E660" s="31"/>
      <c r="F660" s="32"/>
      <c r="G660" s="31"/>
      <c r="H660" s="32"/>
      <c r="I660" s="32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2.75" customHeight="1">
      <c r="A661" s="31"/>
      <c r="B661" s="31"/>
      <c r="C661" s="31"/>
      <c r="D661" s="31"/>
      <c r="E661" s="31"/>
      <c r="F661" s="32"/>
      <c r="G661" s="31"/>
      <c r="H661" s="32"/>
      <c r="I661" s="32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2.75" customHeight="1">
      <c r="A662" s="31"/>
      <c r="B662" s="31"/>
      <c r="C662" s="31"/>
      <c r="D662" s="31"/>
      <c r="E662" s="31"/>
      <c r="F662" s="32"/>
      <c r="G662" s="31"/>
      <c r="H662" s="32"/>
      <c r="I662" s="32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2.75" customHeight="1">
      <c r="A663" s="31"/>
      <c r="B663" s="31"/>
      <c r="C663" s="31"/>
      <c r="D663" s="31"/>
      <c r="E663" s="31"/>
      <c r="F663" s="32"/>
      <c r="G663" s="31"/>
      <c r="H663" s="32"/>
      <c r="I663" s="32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2.75" customHeight="1">
      <c r="A664" s="31"/>
      <c r="B664" s="31"/>
      <c r="C664" s="31"/>
      <c r="D664" s="31"/>
      <c r="E664" s="31"/>
      <c r="F664" s="32"/>
      <c r="G664" s="31"/>
      <c r="H664" s="32"/>
      <c r="I664" s="32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2.75" customHeight="1">
      <c r="A665" s="31"/>
      <c r="B665" s="31"/>
      <c r="C665" s="31"/>
      <c r="D665" s="31"/>
      <c r="E665" s="31"/>
      <c r="F665" s="32"/>
      <c r="G665" s="31"/>
      <c r="H665" s="32"/>
      <c r="I665" s="32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2.75" customHeight="1">
      <c r="A666" s="31"/>
      <c r="B666" s="31"/>
      <c r="C666" s="31"/>
      <c r="D666" s="31"/>
      <c r="E666" s="31"/>
      <c r="F666" s="32"/>
      <c r="G666" s="31"/>
      <c r="H666" s="32"/>
      <c r="I666" s="32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2.75" customHeight="1">
      <c r="A667" s="31"/>
      <c r="B667" s="31"/>
      <c r="C667" s="31"/>
      <c r="D667" s="31"/>
      <c r="E667" s="31"/>
      <c r="F667" s="32"/>
      <c r="G667" s="31"/>
      <c r="H667" s="32"/>
      <c r="I667" s="32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2.75" customHeight="1">
      <c r="A668" s="31"/>
      <c r="B668" s="31"/>
      <c r="C668" s="31"/>
      <c r="D668" s="31"/>
      <c r="E668" s="31"/>
      <c r="F668" s="32"/>
      <c r="G668" s="31"/>
      <c r="H668" s="32"/>
      <c r="I668" s="32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2.75" customHeight="1">
      <c r="A669" s="31"/>
      <c r="B669" s="31"/>
      <c r="C669" s="31"/>
      <c r="D669" s="31"/>
      <c r="E669" s="31"/>
      <c r="F669" s="32"/>
      <c r="G669" s="31"/>
      <c r="H669" s="32"/>
      <c r="I669" s="32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2.75" customHeight="1">
      <c r="A670" s="31"/>
      <c r="B670" s="31"/>
      <c r="C670" s="31"/>
      <c r="D670" s="31"/>
      <c r="E670" s="31"/>
      <c r="F670" s="32"/>
      <c r="G670" s="31"/>
      <c r="H670" s="32"/>
      <c r="I670" s="32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2.75" customHeight="1">
      <c r="A671" s="31"/>
      <c r="B671" s="31"/>
      <c r="C671" s="31"/>
      <c r="D671" s="31"/>
      <c r="E671" s="31"/>
      <c r="F671" s="32"/>
      <c r="G671" s="31"/>
      <c r="H671" s="32"/>
      <c r="I671" s="32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2.75" customHeight="1">
      <c r="A672" s="31"/>
      <c r="B672" s="31"/>
      <c r="C672" s="31"/>
      <c r="D672" s="31"/>
      <c r="E672" s="31"/>
      <c r="F672" s="32"/>
      <c r="G672" s="31"/>
      <c r="H672" s="32"/>
      <c r="I672" s="32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2.75" customHeight="1">
      <c r="A673" s="31"/>
      <c r="B673" s="31"/>
      <c r="C673" s="31"/>
      <c r="D673" s="31"/>
      <c r="E673" s="31"/>
      <c r="F673" s="32"/>
      <c r="G673" s="31"/>
      <c r="H673" s="32"/>
      <c r="I673" s="32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2.75" customHeight="1">
      <c r="A674" s="31"/>
      <c r="B674" s="31"/>
      <c r="C674" s="31"/>
      <c r="D674" s="31"/>
      <c r="E674" s="31"/>
      <c r="F674" s="32"/>
      <c r="G674" s="31"/>
      <c r="H674" s="32"/>
      <c r="I674" s="32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2.75" customHeight="1">
      <c r="A675" s="31"/>
      <c r="B675" s="31"/>
      <c r="C675" s="31"/>
      <c r="D675" s="31"/>
      <c r="E675" s="31"/>
      <c r="F675" s="32"/>
      <c r="G675" s="31"/>
      <c r="H675" s="32"/>
      <c r="I675" s="32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2.75" customHeight="1">
      <c r="A676" s="31"/>
      <c r="B676" s="31"/>
      <c r="C676" s="31"/>
      <c r="D676" s="31"/>
      <c r="E676" s="31"/>
      <c r="F676" s="32"/>
      <c r="G676" s="31"/>
      <c r="H676" s="32"/>
      <c r="I676" s="32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2.75" customHeight="1">
      <c r="A677" s="31"/>
      <c r="B677" s="31"/>
      <c r="C677" s="31"/>
      <c r="D677" s="31"/>
      <c r="E677" s="31"/>
      <c r="F677" s="32"/>
      <c r="G677" s="31"/>
      <c r="H677" s="32"/>
      <c r="I677" s="32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2.75" customHeight="1">
      <c r="A678" s="31"/>
      <c r="B678" s="31"/>
      <c r="C678" s="31"/>
      <c r="D678" s="31"/>
      <c r="E678" s="31"/>
      <c r="F678" s="32"/>
      <c r="G678" s="31"/>
      <c r="H678" s="32"/>
      <c r="I678" s="32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2.75" customHeight="1">
      <c r="A679" s="31"/>
      <c r="B679" s="31"/>
      <c r="C679" s="31"/>
      <c r="D679" s="31"/>
      <c r="E679" s="31"/>
      <c r="F679" s="32"/>
      <c r="G679" s="31"/>
      <c r="H679" s="32"/>
      <c r="I679" s="32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2.75" customHeight="1">
      <c r="A680" s="31"/>
      <c r="B680" s="31"/>
      <c r="C680" s="31"/>
      <c r="D680" s="31"/>
      <c r="E680" s="31"/>
      <c r="F680" s="32"/>
      <c r="G680" s="31"/>
      <c r="H680" s="32"/>
      <c r="I680" s="32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2.75" customHeight="1">
      <c r="A681" s="31"/>
      <c r="B681" s="31"/>
      <c r="C681" s="31"/>
      <c r="D681" s="31"/>
      <c r="E681" s="31"/>
      <c r="F681" s="32"/>
      <c r="G681" s="31"/>
      <c r="H681" s="32"/>
      <c r="I681" s="32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2.75" customHeight="1">
      <c r="A682" s="31"/>
      <c r="B682" s="31"/>
      <c r="C682" s="31"/>
      <c r="D682" s="31"/>
      <c r="E682" s="31"/>
      <c r="F682" s="32"/>
      <c r="G682" s="31"/>
      <c r="H682" s="32"/>
      <c r="I682" s="32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2.75" customHeight="1">
      <c r="A683" s="31"/>
      <c r="B683" s="31"/>
      <c r="C683" s="31"/>
      <c r="D683" s="31"/>
      <c r="E683" s="31"/>
      <c r="F683" s="32"/>
      <c r="G683" s="31"/>
      <c r="H683" s="32"/>
      <c r="I683" s="32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2.75" customHeight="1">
      <c r="A684" s="31"/>
      <c r="B684" s="31"/>
      <c r="C684" s="31"/>
      <c r="D684" s="31"/>
      <c r="E684" s="31"/>
      <c r="F684" s="32"/>
      <c r="G684" s="31"/>
      <c r="H684" s="32"/>
      <c r="I684" s="32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2.75" customHeight="1">
      <c r="A685" s="31"/>
      <c r="B685" s="31"/>
      <c r="C685" s="31"/>
      <c r="D685" s="31"/>
      <c r="E685" s="31"/>
      <c r="F685" s="32"/>
      <c r="G685" s="31"/>
      <c r="H685" s="32"/>
      <c r="I685" s="32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2.75" customHeight="1">
      <c r="A686" s="31"/>
      <c r="B686" s="31"/>
      <c r="C686" s="31"/>
      <c r="D686" s="31"/>
      <c r="E686" s="31"/>
      <c r="F686" s="32"/>
      <c r="G686" s="31"/>
      <c r="H686" s="32"/>
      <c r="I686" s="32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2.75" customHeight="1">
      <c r="A687" s="31"/>
      <c r="B687" s="31"/>
      <c r="C687" s="31"/>
      <c r="D687" s="31"/>
      <c r="E687" s="31"/>
      <c r="F687" s="32"/>
      <c r="G687" s="31"/>
      <c r="H687" s="32"/>
      <c r="I687" s="32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2.75" customHeight="1">
      <c r="A688" s="31"/>
      <c r="B688" s="31"/>
      <c r="C688" s="31"/>
      <c r="D688" s="31"/>
      <c r="E688" s="31"/>
      <c r="F688" s="32"/>
      <c r="G688" s="31"/>
      <c r="H688" s="32"/>
      <c r="I688" s="32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2.75" customHeight="1">
      <c r="A689" s="31"/>
      <c r="B689" s="31"/>
      <c r="C689" s="31"/>
      <c r="D689" s="31"/>
      <c r="E689" s="31"/>
      <c r="F689" s="32"/>
      <c r="G689" s="31"/>
      <c r="H689" s="32"/>
      <c r="I689" s="32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2.75" customHeight="1">
      <c r="A690" s="31"/>
      <c r="B690" s="31"/>
      <c r="C690" s="31"/>
      <c r="D690" s="31"/>
      <c r="E690" s="31"/>
      <c r="F690" s="32"/>
      <c r="G690" s="31"/>
      <c r="H690" s="32"/>
      <c r="I690" s="32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2.75" customHeight="1">
      <c r="A691" s="31"/>
      <c r="B691" s="31"/>
      <c r="C691" s="31"/>
      <c r="D691" s="31"/>
      <c r="E691" s="31"/>
      <c r="F691" s="32"/>
      <c r="G691" s="31"/>
      <c r="H691" s="32"/>
      <c r="I691" s="32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2.75" customHeight="1">
      <c r="A692" s="31"/>
      <c r="B692" s="31"/>
      <c r="C692" s="31"/>
      <c r="D692" s="31"/>
      <c r="E692" s="31"/>
      <c r="F692" s="32"/>
      <c r="G692" s="31"/>
      <c r="H692" s="32"/>
      <c r="I692" s="32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2.75" customHeight="1">
      <c r="A693" s="31"/>
      <c r="B693" s="31"/>
      <c r="C693" s="31"/>
      <c r="D693" s="31"/>
      <c r="E693" s="31"/>
      <c r="F693" s="32"/>
      <c r="G693" s="31"/>
      <c r="H693" s="32"/>
      <c r="I693" s="32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2.75" customHeight="1">
      <c r="A694" s="31"/>
      <c r="B694" s="31"/>
      <c r="C694" s="31"/>
      <c r="D694" s="31"/>
      <c r="E694" s="31"/>
      <c r="F694" s="32"/>
      <c r="G694" s="31"/>
      <c r="H694" s="32"/>
      <c r="I694" s="32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2.75" customHeight="1">
      <c r="A695" s="31"/>
      <c r="B695" s="31"/>
      <c r="C695" s="31"/>
      <c r="D695" s="31"/>
      <c r="E695" s="31"/>
      <c r="F695" s="32"/>
      <c r="G695" s="31"/>
      <c r="H695" s="32"/>
      <c r="I695" s="32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2.75" customHeight="1">
      <c r="A696" s="31"/>
      <c r="B696" s="31"/>
      <c r="C696" s="31"/>
      <c r="D696" s="31"/>
      <c r="E696" s="31"/>
      <c r="F696" s="32"/>
      <c r="G696" s="31"/>
      <c r="H696" s="32"/>
      <c r="I696" s="32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2.75" customHeight="1">
      <c r="A697" s="31"/>
      <c r="B697" s="31"/>
      <c r="C697" s="31"/>
      <c r="D697" s="31"/>
      <c r="E697" s="31"/>
      <c r="F697" s="32"/>
      <c r="G697" s="31"/>
      <c r="H697" s="32"/>
      <c r="I697" s="32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2.75" customHeight="1">
      <c r="A698" s="31"/>
      <c r="B698" s="31"/>
      <c r="C698" s="31"/>
      <c r="D698" s="31"/>
      <c r="E698" s="31"/>
      <c r="F698" s="32"/>
      <c r="G698" s="31"/>
      <c r="H698" s="32"/>
      <c r="I698" s="32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2.75" customHeight="1">
      <c r="A699" s="31"/>
      <c r="B699" s="31"/>
      <c r="C699" s="31"/>
      <c r="D699" s="31"/>
      <c r="E699" s="31"/>
      <c r="F699" s="32"/>
      <c r="G699" s="31"/>
      <c r="H699" s="32"/>
      <c r="I699" s="32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2.75" customHeight="1">
      <c r="A700" s="31"/>
      <c r="B700" s="31"/>
      <c r="C700" s="31"/>
      <c r="D700" s="31"/>
      <c r="E700" s="31"/>
      <c r="F700" s="32"/>
      <c r="G700" s="31"/>
      <c r="H700" s="32"/>
      <c r="I700" s="32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2.75" customHeight="1">
      <c r="A701" s="31"/>
      <c r="B701" s="31"/>
      <c r="C701" s="31"/>
      <c r="D701" s="31"/>
      <c r="E701" s="31"/>
      <c r="F701" s="32"/>
      <c r="G701" s="31"/>
      <c r="H701" s="32"/>
      <c r="I701" s="32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2.75" customHeight="1">
      <c r="A702" s="31"/>
      <c r="B702" s="31"/>
      <c r="C702" s="31"/>
      <c r="D702" s="31"/>
      <c r="E702" s="31"/>
      <c r="F702" s="32"/>
      <c r="G702" s="31"/>
      <c r="H702" s="32"/>
      <c r="I702" s="32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2.75" customHeight="1">
      <c r="A703" s="31"/>
      <c r="B703" s="31"/>
      <c r="C703" s="31"/>
      <c r="D703" s="31"/>
      <c r="E703" s="31"/>
      <c r="F703" s="32"/>
      <c r="G703" s="31"/>
      <c r="H703" s="32"/>
      <c r="I703" s="32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2.75" customHeight="1">
      <c r="A704" s="31"/>
      <c r="B704" s="31"/>
      <c r="C704" s="31"/>
      <c r="D704" s="31"/>
      <c r="E704" s="31"/>
      <c r="F704" s="32"/>
      <c r="G704" s="31"/>
      <c r="H704" s="32"/>
      <c r="I704" s="32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2.75" customHeight="1">
      <c r="A705" s="31"/>
      <c r="B705" s="31"/>
      <c r="C705" s="31"/>
      <c r="D705" s="31"/>
      <c r="E705" s="31"/>
      <c r="F705" s="32"/>
      <c r="G705" s="31"/>
      <c r="H705" s="32"/>
      <c r="I705" s="32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2.75" customHeight="1">
      <c r="A706" s="31"/>
      <c r="B706" s="31"/>
      <c r="C706" s="31"/>
      <c r="D706" s="31"/>
      <c r="E706" s="31"/>
      <c r="F706" s="32"/>
      <c r="G706" s="31"/>
      <c r="H706" s="32"/>
      <c r="I706" s="32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2.75" customHeight="1">
      <c r="A707" s="31"/>
      <c r="B707" s="31"/>
      <c r="C707" s="31"/>
      <c r="D707" s="31"/>
      <c r="E707" s="31"/>
      <c r="F707" s="32"/>
      <c r="G707" s="31"/>
      <c r="H707" s="32"/>
      <c r="I707" s="32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2.75" customHeight="1">
      <c r="A708" s="31"/>
      <c r="B708" s="31"/>
      <c r="C708" s="31"/>
      <c r="D708" s="31"/>
      <c r="E708" s="31"/>
      <c r="F708" s="32"/>
      <c r="G708" s="31"/>
      <c r="H708" s="32"/>
      <c r="I708" s="32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2.75" customHeight="1">
      <c r="A709" s="31"/>
      <c r="B709" s="31"/>
      <c r="C709" s="31"/>
      <c r="D709" s="31"/>
      <c r="E709" s="31"/>
      <c r="F709" s="32"/>
      <c r="G709" s="31"/>
      <c r="H709" s="32"/>
      <c r="I709" s="32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2.75" customHeight="1">
      <c r="A710" s="31"/>
      <c r="B710" s="31"/>
      <c r="C710" s="31"/>
      <c r="D710" s="31"/>
      <c r="E710" s="31"/>
      <c r="F710" s="32"/>
      <c r="G710" s="31"/>
      <c r="H710" s="32"/>
      <c r="I710" s="32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2.75" customHeight="1">
      <c r="A711" s="31"/>
      <c r="B711" s="31"/>
      <c r="C711" s="31"/>
      <c r="D711" s="31"/>
      <c r="E711" s="31"/>
      <c r="F711" s="32"/>
      <c r="G711" s="31"/>
      <c r="H711" s="32"/>
      <c r="I711" s="32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2.75" customHeight="1">
      <c r="A712" s="31"/>
      <c r="B712" s="31"/>
      <c r="C712" s="31"/>
      <c r="D712" s="31"/>
      <c r="E712" s="31"/>
      <c r="F712" s="32"/>
      <c r="G712" s="31"/>
      <c r="H712" s="32"/>
      <c r="I712" s="32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2.75" customHeight="1">
      <c r="A713" s="31"/>
      <c r="B713" s="31"/>
      <c r="C713" s="31"/>
      <c r="D713" s="31"/>
      <c r="E713" s="31"/>
      <c r="F713" s="32"/>
      <c r="G713" s="31"/>
      <c r="H713" s="32"/>
      <c r="I713" s="32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2.75" customHeight="1">
      <c r="A714" s="31"/>
      <c r="B714" s="31"/>
      <c r="C714" s="31"/>
      <c r="D714" s="31"/>
      <c r="E714" s="31"/>
      <c r="F714" s="32"/>
      <c r="G714" s="31"/>
      <c r="H714" s="32"/>
      <c r="I714" s="32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2.75" customHeight="1">
      <c r="A715" s="31"/>
      <c r="B715" s="31"/>
      <c r="C715" s="31"/>
      <c r="D715" s="31"/>
      <c r="E715" s="31"/>
      <c r="F715" s="32"/>
      <c r="G715" s="31"/>
      <c r="H715" s="32"/>
      <c r="I715" s="32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2.75" customHeight="1">
      <c r="A716" s="31"/>
      <c r="B716" s="31"/>
      <c r="C716" s="31"/>
      <c r="D716" s="31"/>
      <c r="E716" s="31"/>
      <c r="F716" s="32"/>
      <c r="G716" s="31"/>
      <c r="H716" s="32"/>
      <c r="I716" s="32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2.75" customHeight="1">
      <c r="A717" s="31"/>
      <c r="B717" s="31"/>
      <c r="C717" s="31"/>
      <c r="D717" s="31"/>
      <c r="E717" s="31"/>
      <c r="F717" s="32"/>
      <c r="G717" s="31"/>
      <c r="H717" s="32"/>
      <c r="I717" s="32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2.75" customHeight="1">
      <c r="A718" s="31"/>
      <c r="B718" s="31"/>
      <c r="C718" s="31"/>
      <c r="D718" s="31"/>
      <c r="E718" s="31"/>
      <c r="F718" s="32"/>
      <c r="G718" s="31"/>
      <c r="H718" s="32"/>
      <c r="I718" s="32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2.75" customHeight="1">
      <c r="A719" s="31"/>
      <c r="B719" s="31"/>
      <c r="C719" s="31"/>
      <c r="D719" s="31"/>
      <c r="E719" s="31"/>
      <c r="F719" s="32"/>
      <c r="G719" s="31"/>
      <c r="H719" s="32"/>
      <c r="I719" s="32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2.75" customHeight="1">
      <c r="A720" s="31"/>
      <c r="B720" s="31"/>
      <c r="C720" s="31"/>
      <c r="D720" s="31"/>
      <c r="E720" s="31"/>
      <c r="F720" s="32"/>
      <c r="G720" s="31"/>
      <c r="H720" s="32"/>
      <c r="I720" s="32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2.75" customHeight="1">
      <c r="A721" s="31"/>
      <c r="B721" s="31"/>
      <c r="C721" s="31"/>
      <c r="D721" s="31"/>
      <c r="E721" s="31"/>
      <c r="F721" s="32"/>
      <c r="G721" s="31"/>
      <c r="H721" s="32"/>
      <c r="I721" s="32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2.75" customHeight="1">
      <c r="A722" s="31"/>
      <c r="B722" s="31"/>
      <c r="C722" s="31"/>
      <c r="D722" s="31"/>
      <c r="E722" s="31"/>
      <c r="F722" s="32"/>
      <c r="G722" s="31"/>
      <c r="H722" s="32"/>
      <c r="I722" s="32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2.75" customHeight="1">
      <c r="A723" s="31"/>
      <c r="B723" s="31"/>
      <c r="C723" s="31"/>
      <c r="D723" s="31"/>
      <c r="E723" s="31"/>
      <c r="F723" s="32"/>
      <c r="G723" s="31"/>
      <c r="H723" s="32"/>
      <c r="I723" s="32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2.75" customHeight="1">
      <c r="A724" s="31"/>
      <c r="B724" s="31"/>
      <c r="C724" s="31"/>
      <c r="D724" s="31"/>
      <c r="E724" s="31"/>
      <c r="F724" s="32"/>
      <c r="G724" s="31"/>
      <c r="H724" s="32"/>
      <c r="I724" s="32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2.75" customHeight="1">
      <c r="A725" s="31"/>
      <c r="B725" s="31"/>
      <c r="C725" s="31"/>
      <c r="D725" s="31"/>
      <c r="E725" s="31"/>
      <c r="F725" s="32"/>
      <c r="G725" s="31"/>
      <c r="H725" s="32"/>
      <c r="I725" s="32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2.75" customHeight="1">
      <c r="A726" s="31"/>
      <c r="B726" s="31"/>
      <c r="C726" s="31"/>
      <c r="D726" s="31"/>
      <c r="E726" s="31"/>
      <c r="F726" s="32"/>
      <c r="G726" s="31"/>
      <c r="H726" s="32"/>
      <c r="I726" s="32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2.75" customHeight="1">
      <c r="A727" s="31"/>
      <c r="B727" s="31"/>
      <c r="C727" s="31"/>
      <c r="D727" s="31"/>
      <c r="E727" s="31"/>
      <c r="F727" s="32"/>
      <c r="G727" s="31"/>
      <c r="H727" s="32"/>
      <c r="I727" s="32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2.75" customHeight="1">
      <c r="A728" s="31"/>
      <c r="B728" s="31"/>
      <c r="C728" s="31"/>
      <c r="D728" s="31"/>
      <c r="E728" s="31"/>
      <c r="F728" s="32"/>
      <c r="G728" s="31"/>
      <c r="H728" s="32"/>
      <c r="I728" s="32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2.75" customHeight="1">
      <c r="A729" s="31"/>
      <c r="B729" s="31"/>
      <c r="C729" s="31"/>
      <c r="D729" s="31"/>
      <c r="E729" s="31"/>
      <c r="F729" s="32"/>
      <c r="G729" s="31"/>
      <c r="H729" s="32"/>
      <c r="I729" s="32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2.75" customHeight="1">
      <c r="A730" s="31"/>
      <c r="B730" s="31"/>
      <c r="C730" s="31"/>
      <c r="D730" s="31"/>
      <c r="E730" s="31"/>
      <c r="F730" s="32"/>
      <c r="G730" s="31"/>
      <c r="H730" s="32"/>
      <c r="I730" s="32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2.75" customHeight="1">
      <c r="A731" s="31"/>
      <c r="B731" s="31"/>
      <c r="C731" s="31"/>
      <c r="D731" s="31"/>
      <c r="E731" s="31"/>
      <c r="F731" s="32"/>
      <c r="G731" s="31"/>
      <c r="H731" s="32"/>
      <c r="I731" s="32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2.75" customHeight="1">
      <c r="A732" s="31"/>
      <c r="B732" s="31"/>
      <c r="C732" s="31"/>
      <c r="D732" s="31"/>
      <c r="E732" s="31"/>
      <c r="F732" s="32"/>
      <c r="G732" s="31"/>
      <c r="H732" s="32"/>
      <c r="I732" s="32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2.75" customHeight="1">
      <c r="A733" s="31"/>
      <c r="B733" s="31"/>
      <c r="C733" s="31"/>
      <c r="D733" s="31"/>
      <c r="E733" s="31"/>
      <c r="F733" s="32"/>
      <c r="G733" s="31"/>
      <c r="H733" s="32"/>
      <c r="I733" s="32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2.75" customHeight="1">
      <c r="A734" s="31"/>
      <c r="B734" s="31"/>
      <c r="C734" s="31"/>
      <c r="D734" s="31"/>
      <c r="E734" s="31"/>
      <c r="F734" s="32"/>
      <c r="G734" s="31"/>
      <c r="H734" s="32"/>
      <c r="I734" s="32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2.75" customHeight="1">
      <c r="A735" s="31"/>
      <c r="B735" s="31"/>
      <c r="C735" s="31"/>
      <c r="D735" s="31"/>
      <c r="E735" s="31"/>
      <c r="F735" s="32"/>
      <c r="G735" s="31"/>
      <c r="H735" s="32"/>
      <c r="I735" s="32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2.75" customHeight="1">
      <c r="A736" s="31"/>
      <c r="B736" s="31"/>
      <c r="C736" s="31"/>
      <c r="D736" s="31"/>
      <c r="E736" s="31"/>
      <c r="F736" s="32"/>
      <c r="G736" s="31"/>
      <c r="H736" s="32"/>
      <c r="I736" s="32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2.75" customHeight="1">
      <c r="A737" s="31"/>
      <c r="B737" s="31"/>
      <c r="C737" s="31"/>
      <c r="D737" s="31"/>
      <c r="E737" s="31"/>
      <c r="F737" s="32"/>
      <c r="G737" s="31"/>
      <c r="H737" s="32"/>
      <c r="I737" s="32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2.75" customHeight="1">
      <c r="A738" s="31"/>
      <c r="B738" s="31"/>
      <c r="C738" s="31"/>
      <c r="D738" s="31"/>
      <c r="E738" s="31"/>
      <c r="F738" s="32"/>
      <c r="G738" s="31"/>
      <c r="H738" s="32"/>
      <c r="I738" s="32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2.75" customHeight="1">
      <c r="A739" s="31"/>
      <c r="B739" s="31"/>
      <c r="C739" s="31"/>
      <c r="D739" s="31"/>
      <c r="E739" s="31"/>
      <c r="F739" s="32"/>
      <c r="G739" s="31"/>
      <c r="H739" s="32"/>
      <c r="I739" s="32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2.75" customHeight="1">
      <c r="A740" s="31"/>
      <c r="B740" s="31"/>
      <c r="C740" s="31"/>
      <c r="D740" s="31"/>
      <c r="E740" s="31"/>
      <c r="F740" s="32"/>
      <c r="G740" s="31"/>
      <c r="H740" s="32"/>
      <c r="I740" s="32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2.75" customHeight="1">
      <c r="A741" s="31"/>
      <c r="B741" s="31"/>
      <c r="C741" s="31"/>
      <c r="D741" s="31"/>
      <c r="E741" s="31"/>
      <c r="F741" s="32"/>
      <c r="G741" s="31"/>
      <c r="H741" s="32"/>
      <c r="I741" s="32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2.75" customHeight="1">
      <c r="A742" s="31"/>
      <c r="B742" s="31"/>
      <c r="C742" s="31"/>
      <c r="D742" s="31"/>
      <c r="E742" s="31"/>
      <c r="F742" s="32"/>
      <c r="G742" s="31"/>
      <c r="H742" s="32"/>
      <c r="I742" s="32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2.75" customHeight="1">
      <c r="A743" s="31"/>
      <c r="B743" s="31"/>
      <c r="C743" s="31"/>
      <c r="D743" s="31"/>
      <c r="E743" s="31"/>
      <c r="F743" s="32"/>
      <c r="G743" s="31"/>
      <c r="H743" s="32"/>
      <c r="I743" s="32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2.75" customHeight="1">
      <c r="A744" s="31"/>
      <c r="B744" s="31"/>
      <c r="C744" s="31"/>
      <c r="D744" s="31"/>
      <c r="E744" s="31"/>
      <c r="F744" s="32"/>
      <c r="G744" s="31"/>
      <c r="H744" s="32"/>
      <c r="I744" s="32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2.75" customHeight="1">
      <c r="A745" s="31"/>
      <c r="B745" s="31"/>
      <c r="C745" s="31"/>
      <c r="D745" s="31"/>
      <c r="E745" s="31"/>
      <c r="F745" s="32"/>
      <c r="G745" s="31"/>
      <c r="H745" s="32"/>
      <c r="I745" s="32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2.75" customHeight="1">
      <c r="A746" s="31"/>
      <c r="B746" s="31"/>
      <c r="C746" s="31"/>
      <c r="D746" s="31"/>
      <c r="E746" s="31"/>
      <c r="F746" s="32"/>
      <c r="G746" s="31"/>
      <c r="H746" s="32"/>
      <c r="I746" s="32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2.75" customHeight="1">
      <c r="A747" s="31"/>
      <c r="B747" s="31"/>
      <c r="C747" s="31"/>
      <c r="D747" s="31"/>
      <c r="E747" s="31"/>
      <c r="F747" s="32"/>
      <c r="G747" s="31"/>
      <c r="H747" s="32"/>
      <c r="I747" s="32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2.75" customHeight="1">
      <c r="A748" s="31"/>
      <c r="B748" s="31"/>
      <c r="C748" s="31"/>
      <c r="D748" s="31"/>
      <c r="E748" s="31"/>
      <c r="F748" s="32"/>
      <c r="G748" s="31"/>
      <c r="H748" s="32"/>
      <c r="I748" s="32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2.75" customHeight="1">
      <c r="A749" s="31"/>
      <c r="B749" s="31"/>
      <c r="C749" s="31"/>
      <c r="D749" s="31"/>
      <c r="E749" s="31"/>
      <c r="F749" s="32"/>
      <c r="G749" s="31"/>
      <c r="H749" s="32"/>
      <c r="I749" s="32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2.75" customHeight="1">
      <c r="A750" s="31"/>
      <c r="B750" s="31"/>
      <c r="C750" s="31"/>
      <c r="D750" s="31"/>
      <c r="E750" s="31"/>
      <c r="F750" s="32"/>
      <c r="G750" s="31"/>
      <c r="H750" s="32"/>
      <c r="I750" s="32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2.75" customHeight="1">
      <c r="A751" s="31"/>
      <c r="B751" s="31"/>
      <c r="C751" s="31"/>
      <c r="D751" s="31"/>
      <c r="E751" s="31"/>
      <c r="F751" s="32"/>
      <c r="G751" s="31"/>
      <c r="H751" s="32"/>
      <c r="I751" s="32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2.75" customHeight="1">
      <c r="A752" s="31"/>
      <c r="B752" s="31"/>
      <c r="C752" s="31"/>
      <c r="D752" s="31"/>
      <c r="E752" s="31"/>
      <c r="F752" s="32"/>
      <c r="G752" s="31"/>
      <c r="H752" s="32"/>
      <c r="I752" s="32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2.75" customHeight="1">
      <c r="A753" s="31"/>
      <c r="B753" s="31"/>
      <c r="C753" s="31"/>
      <c r="D753" s="31"/>
      <c r="E753" s="31"/>
      <c r="F753" s="32"/>
      <c r="G753" s="31"/>
      <c r="H753" s="32"/>
      <c r="I753" s="32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2.75" customHeight="1">
      <c r="A754" s="31"/>
      <c r="B754" s="31"/>
      <c r="C754" s="31"/>
      <c r="D754" s="31"/>
      <c r="E754" s="31"/>
      <c r="F754" s="32"/>
      <c r="G754" s="31"/>
      <c r="H754" s="32"/>
      <c r="I754" s="32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2.75" customHeight="1">
      <c r="A755" s="31"/>
      <c r="B755" s="31"/>
      <c r="C755" s="31"/>
      <c r="D755" s="31"/>
      <c r="E755" s="31"/>
      <c r="F755" s="32"/>
      <c r="G755" s="31"/>
      <c r="H755" s="32"/>
      <c r="I755" s="32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2.75" customHeight="1">
      <c r="A756" s="31"/>
      <c r="B756" s="31"/>
      <c r="C756" s="31"/>
      <c r="D756" s="31"/>
      <c r="E756" s="31"/>
      <c r="F756" s="32"/>
      <c r="G756" s="31"/>
      <c r="H756" s="32"/>
      <c r="I756" s="32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2.75" customHeight="1">
      <c r="A757" s="31"/>
      <c r="B757" s="31"/>
      <c r="C757" s="31"/>
      <c r="D757" s="31"/>
      <c r="E757" s="31"/>
      <c r="F757" s="32"/>
      <c r="G757" s="31"/>
      <c r="H757" s="32"/>
      <c r="I757" s="32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2.75" customHeight="1">
      <c r="A758" s="31"/>
      <c r="B758" s="31"/>
      <c r="C758" s="31"/>
      <c r="D758" s="31"/>
      <c r="E758" s="31"/>
      <c r="F758" s="32"/>
      <c r="G758" s="31"/>
      <c r="H758" s="32"/>
      <c r="I758" s="32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2.75" customHeight="1">
      <c r="A759" s="31"/>
      <c r="B759" s="31"/>
      <c r="C759" s="31"/>
      <c r="D759" s="31"/>
      <c r="E759" s="31"/>
      <c r="F759" s="32"/>
      <c r="G759" s="31"/>
      <c r="H759" s="32"/>
      <c r="I759" s="32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2.75" customHeight="1">
      <c r="A760" s="31"/>
      <c r="B760" s="31"/>
      <c r="C760" s="31"/>
      <c r="D760" s="31"/>
      <c r="E760" s="31"/>
      <c r="F760" s="32"/>
      <c r="G760" s="31"/>
      <c r="H760" s="32"/>
      <c r="I760" s="32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2.75" customHeight="1">
      <c r="A761" s="31"/>
      <c r="B761" s="31"/>
      <c r="C761" s="31"/>
      <c r="D761" s="31"/>
      <c r="E761" s="31"/>
      <c r="F761" s="32"/>
      <c r="G761" s="31"/>
      <c r="H761" s="32"/>
      <c r="I761" s="32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2.75" customHeight="1">
      <c r="A762" s="31"/>
      <c r="B762" s="31"/>
      <c r="C762" s="31"/>
      <c r="D762" s="31"/>
      <c r="E762" s="31"/>
      <c r="F762" s="32"/>
      <c r="G762" s="31"/>
      <c r="H762" s="32"/>
      <c r="I762" s="32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2.75" customHeight="1">
      <c r="A763" s="31"/>
      <c r="B763" s="31"/>
      <c r="C763" s="31"/>
      <c r="D763" s="31"/>
      <c r="E763" s="31"/>
      <c r="F763" s="32"/>
      <c r="G763" s="31"/>
      <c r="H763" s="32"/>
      <c r="I763" s="32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2.75" customHeight="1">
      <c r="A764" s="31"/>
      <c r="B764" s="31"/>
      <c r="C764" s="31"/>
      <c r="D764" s="31"/>
      <c r="E764" s="31"/>
      <c r="F764" s="32"/>
      <c r="G764" s="31"/>
      <c r="H764" s="32"/>
      <c r="I764" s="32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2.75" customHeight="1">
      <c r="A765" s="31"/>
      <c r="B765" s="31"/>
      <c r="C765" s="31"/>
      <c r="D765" s="31"/>
      <c r="E765" s="31"/>
      <c r="F765" s="32"/>
      <c r="G765" s="31"/>
      <c r="H765" s="32"/>
      <c r="I765" s="32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2.75" customHeight="1">
      <c r="A766" s="31"/>
      <c r="B766" s="31"/>
      <c r="C766" s="31"/>
      <c r="D766" s="31"/>
      <c r="E766" s="31"/>
      <c r="F766" s="32"/>
      <c r="G766" s="31"/>
      <c r="H766" s="32"/>
      <c r="I766" s="32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2.75" customHeight="1">
      <c r="A767" s="31"/>
      <c r="B767" s="31"/>
      <c r="C767" s="31"/>
      <c r="D767" s="31"/>
      <c r="E767" s="31"/>
      <c r="F767" s="32"/>
      <c r="G767" s="31"/>
      <c r="H767" s="32"/>
      <c r="I767" s="32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2.75" customHeight="1">
      <c r="A768" s="31"/>
      <c r="B768" s="31"/>
      <c r="C768" s="31"/>
      <c r="D768" s="31"/>
      <c r="E768" s="31"/>
      <c r="F768" s="32"/>
      <c r="G768" s="31"/>
      <c r="H768" s="32"/>
      <c r="I768" s="32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2.75" customHeight="1">
      <c r="A769" s="31"/>
      <c r="B769" s="31"/>
      <c r="C769" s="31"/>
      <c r="D769" s="31"/>
      <c r="E769" s="31"/>
      <c r="F769" s="32"/>
      <c r="G769" s="31"/>
      <c r="H769" s="32"/>
      <c r="I769" s="32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2.75" customHeight="1">
      <c r="A770" s="31"/>
      <c r="B770" s="31"/>
      <c r="C770" s="31"/>
      <c r="D770" s="31"/>
      <c r="E770" s="31"/>
      <c r="F770" s="32"/>
      <c r="G770" s="31"/>
      <c r="H770" s="32"/>
      <c r="I770" s="32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2.75" customHeight="1">
      <c r="A771" s="31"/>
      <c r="B771" s="31"/>
      <c r="C771" s="31"/>
      <c r="D771" s="31"/>
      <c r="E771" s="31"/>
      <c r="F771" s="32"/>
      <c r="G771" s="31"/>
      <c r="H771" s="32"/>
      <c r="I771" s="32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2.75" customHeight="1">
      <c r="A772" s="31"/>
      <c r="B772" s="31"/>
      <c r="C772" s="31"/>
      <c r="D772" s="31"/>
      <c r="E772" s="31"/>
      <c r="F772" s="32"/>
      <c r="G772" s="31"/>
      <c r="H772" s="32"/>
      <c r="I772" s="32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2.75" customHeight="1">
      <c r="A773" s="31"/>
      <c r="B773" s="31"/>
      <c r="C773" s="31"/>
      <c r="D773" s="31"/>
      <c r="E773" s="31"/>
      <c r="F773" s="32"/>
      <c r="G773" s="31"/>
      <c r="H773" s="32"/>
      <c r="I773" s="32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2.75" customHeight="1">
      <c r="A774" s="31"/>
      <c r="B774" s="31"/>
      <c r="C774" s="31"/>
      <c r="D774" s="31"/>
      <c r="E774" s="31"/>
      <c r="F774" s="32"/>
      <c r="G774" s="31"/>
      <c r="H774" s="32"/>
      <c r="I774" s="32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2.75" customHeight="1">
      <c r="A775" s="31"/>
      <c r="B775" s="31"/>
      <c r="C775" s="31"/>
      <c r="D775" s="31"/>
      <c r="E775" s="31"/>
      <c r="F775" s="32"/>
      <c r="G775" s="31"/>
      <c r="H775" s="32"/>
      <c r="I775" s="32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2.75" customHeight="1">
      <c r="A776" s="31"/>
      <c r="B776" s="31"/>
      <c r="C776" s="31"/>
      <c r="D776" s="31"/>
      <c r="E776" s="31"/>
      <c r="F776" s="32"/>
      <c r="G776" s="31"/>
      <c r="H776" s="32"/>
      <c r="I776" s="32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2.75" customHeight="1">
      <c r="A777" s="31"/>
      <c r="B777" s="31"/>
      <c r="C777" s="31"/>
      <c r="D777" s="31"/>
      <c r="E777" s="31"/>
      <c r="F777" s="32"/>
      <c r="G777" s="31"/>
      <c r="H777" s="32"/>
      <c r="I777" s="32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2.75" customHeight="1">
      <c r="A778" s="31"/>
      <c r="B778" s="31"/>
      <c r="C778" s="31"/>
      <c r="D778" s="31"/>
      <c r="E778" s="31"/>
      <c r="F778" s="32"/>
      <c r="G778" s="31"/>
      <c r="H778" s="32"/>
      <c r="I778" s="32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2.75" customHeight="1">
      <c r="A779" s="31"/>
      <c r="B779" s="31"/>
      <c r="C779" s="31"/>
      <c r="D779" s="31"/>
      <c r="E779" s="31"/>
      <c r="F779" s="32"/>
      <c r="G779" s="31"/>
      <c r="H779" s="32"/>
      <c r="I779" s="32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2.75" customHeight="1">
      <c r="A780" s="31"/>
      <c r="B780" s="31"/>
      <c r="C780" s="31"/>
      <c r="D780" s="31"/>
      <c r="E780" s="31"/>
      <c r="F780" s="32"/>
      <c r="G780" s="31"/>
      <c r="H780" s="32"/>
      <c r="I780" s="32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2.75" customHeight="1">
      <c r="A781" s="31"/>
      <c r="B781" s="31"/>
      <c r="C781" s="31"/>
      <c r="D781" s="31"/>
      <c r="E781" s="31"/>
      <c r="F781" s="32"/>
      <c r="G781" s="31"/>
      <c r="H781" s="32"/>
      <c r="I781" s="32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2.75" customHeight="1">
      <c r="A782" s="31"/>
      <c r="B782" s="31"/>
      <c r="C782" s="31"/>
      <c r="D782" s="31"/>
      <c r="E782" s="31"/>
      <c r="F782" s="32"/>
      <c r="G782" s="31"/>
      <c r="H782" s="32"/>
      <c r="I782" s="32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2.75" customHeight="1">
      <c r="A783" s="31"/>
      <c r="B783" s="31"/>
      <c r="C783" s="31"/>
      <c r="D783" s="31"/>
      <c r="E783" s="31"/>
      <c r="F783" s="32"/>
      <c r="G783" s="31"/>
      <c r="H783" s="32"/>
      <c r="I783" s="32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2.75" customHeight="1">
      <c r="A784" s="31"/>
      <c r="B784" s="31"/>
      <c r="C784" s="31"/>
      <c r="D784" s="31"/>
      <c r="E784" s="31"/>
      <c r="F784" s="32"/>
      <c r="G784" s="31"/>
      <c r="H784" s="32"/>
      <c r="I784" s="32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2.75" customHeight="1">
      <c r="A785" s="31"/>
      <c r="B785" s="31"/>
      <c r="C785" s="31"/>
      <c r="D785" s="31"/>
      <c r="E785" s="31"/>
      <c r="F785" s="32"/>
      <c r="G785" s="31"/>
      <c r="H785" s="32"/>
      <c r="I785" s="32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2.75" customHeight="1">
      <c r="A786" s="31"/>
      <c r="B786" s="31"/>
      <c r="C786" s="31"/>
      <c r="D786" s="31"/>
      <c r="E786" s="31"/>
      <c r="F786" s="32"/>
      <c r="G786" s="31"/>
      <c r="H786" s="32"/>
      <c r="I786" s="32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2.75" customHeight="1">
      <c r="A787" s="31"/>
      <c r="B787" s="31"/>
      <c r="C787" s="31"/>
      <c r="D787" s="31"/>
      <c r="E787" s="31"/>
      <c r="F787" s="32"/>
      <c r="G787" s="31"/>
      <c r="H787" s="32"/>
      <c r="I787" s="32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2.75" customHeight="1">
      <c r="A788" s="31"/>
      <c r="B788" s="31"/>
      <c r="C788" s="31"/>
      <c r="D788" s="31"/>
      <c r="E788" s="31"/>
      <c r="F788" s="32"/>
      <c r="G788" s="31"/>
      <c r="H788" s="32"/>
      <c r="I788" s="32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2.75" customHeight="1">
      <c r="A789" s="31"/>
      <c r="B789" s="31"/>
      <c r="C789" s="31"/>
      <c r="D789" s="31"/>
      <c r="E789" s="31"/>
      <c r="F789" s="32"/>
      <c r="G789" s="31"/>
      <c r="H789" s="32"/>
      <c r="I789" s="32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2.75" customHeight="1">
      <c r="A790" s="31"/>
      <c r="B790" s="31"/>
      <c r="C790" s="31"/>
      <c r="D790" s="31"/>
      <c r="E790" s="31"/>
      <c r="F790" s="32"/>
      <c r="G790" s="31"/>
      <c r="H790" s="32"/>
      <c r="I790" s="32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2.75" customHeight="1">
      <c r="A791" s="31"/>
      <c r="B791" s="31"/>
      <c r="C791" s="31"/>
      <c r="D791" s="31"/>
      <c r="E791" s="31"/>
      <c r="F791" s="32"/>
      <c r="G791" s="31"/>
      <c r="H791" s="32"/>
      <c r="I791" s="32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2.75" customHeight="1">
      <c r="A792" s="31"/>
      <c r="B792" s="31"/>
      <c r="C792" s="31"/>
      <c r="D792" s="31"/>
      <c r="E792" s="31"/>
      <c r="F792" s="32"/>
      <c r="G792" s="31"/>
      <c r="H792" s="32"/>
      <c r="I792" s="32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2.75" customHeight="1">
      <c r="A793" s="31"/>
      <c r="B793" s="31"/>
      <c r="C793" s="31"/>
      <c r="D793" s="31"/>
      <c r="E793" s="31"/>
      <c r="F793" s="32"/>
      <c r="G793" s="31"/>
      <c r="H793" s="32"/>
      <c r="I793" s="32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2.75" customHeight="1">
      <c r="A794" s="31"/>
      <c r="B794" s="31"/>
      <c r="C794" s="31"/>
      <c r="D794" s="31"/>
      <c r="E794" s="31"/>
      <c r="F794" s="32"/>
      <c r="G794" s="31"/>
      <c r="H794" s="32"/>
      <c r="I794" s="32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2.75" customHeight="1">
      <c r="A795" s="31"/>
      <c r="B795" s="31"/>
      <c r="C795" s="31"/>
      <c r="D795" s="31"/>
      <c r="E795" s="31"/>
      <c r="F795" s="32"/>
      <c r="G795" s="31"/>
      <c r="H795" s="32"/>
      <c r="I795" s="32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2.75" customHeight="1">
      <c r="A796" s="31"/>
      <c r="B796" s="31"/>
      <c r="C796" s="31"/>
      <c r="D796" s="31"/>
      <c r="E796" s="31"/>
      <c r="F796" s="32"/>
      <c r="G796" s="31"/>
      <c r="H796" s="32"/>
      <c r="I796" s="32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2.75" customHeight="1">
      <c r="A797" s="31"/>
      <c r="B797" s="31"/>
      <c r="C797" s="31"/>
      <c r="D797" s="31"/>
      <c r="E797" s="31"/>
      <c r="F797" s="32"/>
      <c r="G797" s="31"/>
      <c r="H797" s="32"/>
      <c r="I797" s="32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2.75" customHeight="1">
      <c r="A798" s="31"/>
      <c r="B798" s="31"/>
      <c r="C798" s="31"/>
      <c r="D798" s="31"/>
      <c r="E798" s="31"/>
      <c r="F798" s="32"/>
      <c r="G798" s="31"/>
      <c r="H798" s="32"/>
      <c r="I798" s="32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2.75" customHeight="1">
      <c r="A799" s="31"/>
      <c r="B799" s="31"/>
      <c r="C799" s="31"/>
      <c r="D799" s="31"/>
      <c r="E799" s="31"/>
      <c r="F799" s="32"/>
      <c r="G799" s="31"/>
      <c r="H799" s="32"/>
      <c r="I799" s="32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2.75" customHeight="1">
      <c r="A800" s="31"/>
      <c r="B800" s="31"/>
      <c r="C800" s="31"/>
      <c r="D800" s="31"/>
      <c r="E800" s="31"/>
      <c r="F800" s="32"/>
      <c r="G800" s="31"/>
      <c r="H800" s="32"/>
      <c r="I800" s="32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2.75" customHeight="1">
      <c r="A801" s="31"/>
      <c r="B801" s="31"/>
      <c r="C801" s="31"/>
      <c r="D801" s="31"/>
      <c r="E801" s="31"/>
      <c r="F801" s="32"/>
      <c r="G801" s="31"/>
      <c r="H801" s="32"/>
      <c r="I801" s="32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2.75" customHeight="1">
      <c r="A802" s="31"/>
      <c r="B802" s="31"/>
      <c r="C802" s="31"/>
      <c r="D802" s="31"/>
      <c r="E802" s="31"/>
      <c r="F802" s="32"/>
      <c r="G802" s="31"/>
      <c r="H802" s="32"/>
      <c r="I802" s="32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2.75" customHeight="1">
      <c r="A803" s="31"/>
      <c r="B803" s="31"/>
      <c r="C803" s="31"/>
      <c r="D803" s="31"/>
      <c r="E803" s="31"/>
      <c r="F803" s="32"/>
      <c r="G803" s="31"/>
      <c r="H803" s="32"/>
      <c r="I803" s="32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2.75" customHeight="1">
      <c r="A804" s="31"/>
      <c r="B804" s="31"/>
      <c r="C804" s="31"/>
      <c r="D804" s="31"/>
      <c r="E804" s="31"/>
      <c r="F804" s="32"/>
      <c r="G804" s="31"/>
      <c r="H804" s="32"/>
      <c r="I804" s="32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2.75" customHeight="1">
      <c r="A805" s="31"/>
      <c r="B805" s="31"/>
      <c r="C805" s="31"/>
      <c r="D805" s="31"/>
      <c r="E805" s="31"/>
      <c r="F805" s="32"/>
      <c r="G805" s="31"/>
      <c r="H805" s="32"/>
      <c r="I805" s="32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2.75" customHeight="1">
      <c r="A806" s="31"/>
      <c r="B806" s="31"/>
      <c r="C806" s="31"/>
      <c r="D806" s="31"/>
      <c r="E806" s="31"/>
      <c r="F806" s="32"/>
      <c r="G806" s="31"/>
      <c r="H806" s="32"/>
      <c r="I806" s="32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2.75" customHeight="1">
      <c r="A807" s="31"/>
      <c r="B807" s="31"/>
      <c r="C807" s="31"/>
      <c r="D807" s="31"/>
      <c r="E807" s="31"/>
      <c r="F807" s="32"/>
      <c r="G807" s="31"/>
      <c r="H807" s="32"/>
      <c r="I807" s="32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2.75" customHeight="1">
      <c r="A808" s="31"/>
      <c r="B808" s="31"/>
      <c r="C808" s="31"/>
      <c r="D808" s="31"/>
      <c r="E808" s="31"/>
      <c r="F808" s="32"/>
      <c r="G808" s="31"/>
      <c r="H808" s="32"/>
      <c r="I808" s="32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2.75" customHeight="1">
      <c r="A809" s="31"/>
      <c r="B809" s="31"/>
      <c r="C809" s="31"/>
      <c r="D809" s="31"/>
      <c r="E809" s="31"/>
      <c r="F809" s="32"/>
      <c r="G809" s="31"/>
      <c r="H809" s="32"/>
      <c r="I809" s="32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2.75" customHeight="1">
      <c r="A810" s="31"/>
      <c r="B810" s="31"/>
      <c r="C810" s="31"/>
      <c r="D810" s="31"/>
      <c r="E810" s="31"/>
      <c r="F810" s="32"/>
      <c r="G810" s="31"/>
      <c r="H810" s="32"/>
      <c r="I810" s="32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2.75" customHeight="1">
      <c r="A811" s="31"/>
      <c r="B811" s="31"/>
      <c r="C811" s="31"/>
      <c r="D811" s="31"/>
      <c r="E811" s="31"/>
      <c r="F811" s="32"/>
      <c r="G811" s="31"/>
      <c r="H811" s="32"/>
      <c r="I811" s="32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2.75" customHeight="1">
      <c r="A812" s="31"/>
      <c r="B812" s="31"/>
      <c r="C812" s="31"/>
      <c r="D812" s="31"/>
      <c r="E812" s="31"/>
      <c r="F812" s="32"/>
      <c r="G812" s="31"/>
      <c r="H812" s="32"/>
      <c r="I812" s="32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2.75" customHeight="1">
      <c r="A813" s="31"/>
      <c r="B813" s="31"/>
      <c r="C813" s="31"/>
      <c r="D813" s="31"/>
      <c r="E813" s="31"/>
      <c r="F813" s="32"/>
      <c r="G813" s="31"/>
      <c r="H813" s="32"/>
      <c r="I813" s="32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2.75" customHeight="1">
      <c r="A814" s="31"/>
      <c r="B814" s="31"/>
      <c r="C814" s="31"/>
      <c r="D814" s="31"/>
      <c r="E814" s="31"/>
      <c r="F814" s="32"/>
      <c r="G814" s="31"/>
      <c r="H814" s="32"/>
      <c r="I814" s="32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2.75" customHeight="1">
      <c r="A815" s="31"/>
      <c r="B815" s="31"/>
      <c r="C815" s="31"/>
      <c r="D815" s="31"/>
      <c r="E815" s="31"/>
      <c r="F815" s="32"/>
      <c r="G815" s="31"/>
      <c r="H815" s="32"/>
      <c r="I815" s="32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2.75" customHeight="1">
      <c r="A816" s="31"/>
      <c r="B816" s="31"/>
      <c r="C816" s="31"/>
      <c r="D816" s="31"/>
      <c r="E816" s="31"/>
      <c r="F816" s="32"/>
      <c r="G816" s="31"/>
      <c r="H816" s="32"/>
      <c r="I816" s="32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2.75" customHeight="1">
      <c r="A817" s="31"/>
      <c r="B817" s="31"/>
      <c r="C817" s="31"/>
      <c r="D817" s="31"/>
      <c r="E817" s="31"/>
      <c r="F817" s="32"/>
      <c r="G817" s="31"/>
      <c r="H817" s="32"/>
      <c r="I817" s="32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2.75" customHeight="1">
      <c r="A818" s="31"/>
      <c r="B818" s="31"/>
      <c r="C818" s="31"/>
      <c r="D818" s="31"/>
      <c r="E818" s="31"/>
      <c r="F818" s="32"/>
      <c r="G818" s="31"/>
      <c r="H818" s="32"/>
      <c r="I818" s="32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2.75" customHeight="1">
      <c r="A819" s="31"/>
      <c r="B819" s="31"/>
      <c r="C819" s="31"/>
      <c r="D819" s="31"/>
      <c r="E819" s="31"/>
      <c r="F819" s="32"/>
      <c r="G819" s="31"/>
      <c r="H819" s="32"/>
      <c r="I819" s="32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2.75" customHeight="1">
      <c r="A820" s="31"/>
      <c r="B820" s="31"/>
      <c r="C820" s="31"/>
      <c r="D820" s="31"/>
      <c r="E820" s="31"/>
      <c r="F820" s="32"/>
      <c r="G820" s="31"/>
      <c r="H820" s="32"/>
      <c r="I820" s="32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2.75" customHeight="1">
      <c r="A821" s="31"/>
      <c r="B821" s="31"/>
      <c r="C821" s="31"/>
      <c r="D821" s="31"/>
      <c r="E821" s="31"/>
      <c r="F821" s="32"/>
      <c r="G821" s="31"/>
      <c r="H821" s="32"/>
      <c r="I821" s="32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2.75" customHeight="1">
      <c r="A822" s="31"/>
      <c r="B822" s="31"/>
      <c r="C822" s="31"/>
      <c r="D822" s="31"/>
      <c r="E822" s="31"/>
      <c r="F822" s="32"/>
      <c r="G822" s="31"/>
      <c r="H822" s="32"/>
      <c r="I822" s="32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2.75" customHeight="1">
      <c r="A823" s="31"/>
      <c r="B823" s="31"/>
      <c r="C823" s="31"/>
      <c r="D823" s="31"/>
      <c r="E823" s="31"/>
      <c r="F823" s="32"/>
      <c r="G823" s="31"/>
      <c r="H823" s="32"/>
      <c r="I823" s="32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2.75" customHeight="1">
      <c r="A824" s="31"/>
      <c r="B824" s="31"/>
      <c r="C824" s="31"/>
      <c r="D824" s="31"/>
      <c r="E824" s="31"/>
      <c r="F824" s="32"/>
      <c r="G824" s="31"/>
      <c r="H824" s="32"/>
      <c r="I824" s="32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2.75" customHeight="1">
      <c r="A825" s="31"/>
      <c r="B825" s="31"/>
      <c r="C825" s="31"/>
      <c r="D825" s="31"/>
      <c r="E825" s="31"/>
      <c r="F825" s="32"/>
      <c r="G825" s="31"/>
      <c r="H825" s="32"/>
      <c r="I825" s="32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2.75" customHeight="1">
      <c r="A826" s="31"/>
      <c r="B826" s="31"/>
      <c r="C826" s="31"/>
      <c r="D826" s="31"/>
      <c r="E826" s="31"/>
      <c r="F826" s="32"/>
      <c r="G826" s="31"/>
      <c r="H826" s="32"/>
      <c r="I826" s="32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2.75" customHeight="1">
      <c r="A827" s="31"/>
      <c r="B827" s="31"/>
      <c r="C827" s="31"/>
      <c r="D827" s="31"/>
      <c r="E827" s="31"/>
      <c r="F827" s="32"/>
      <c r="G827" s="31"/>
      <c r="H827" s="32"/>
      <c r="I827" s="32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2.75" customHeight="1">
      <c r="A828" s="31"/>
      <c r="B828" s="31"/>
      <c r="C828" s="31"/>
      <c r="D828" s="31"/>
      <c r="E828" s="31"/>
      <c r="F828" s="32"/>
      <c r="G828" s="31"/>
      <c r="H828" s="32"/>
      <c r="I828" s="32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2.75" customHeight="1">
      <c r="A829" s="31"/>
      <c r="B829" s="31"/>
      <c r="C829" s="31"/>
      <c r="D829" s="31"/>
      <c r="E829" s="31"/>
      <c r="F829" s="32"/>
      <c r="G829" s="31"/>
      <c r="H829" s="32"/>
      <c r="I829" s="32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2.75" customHeight="1">
      <c r="A830" s="31"/>
      <c r="B830" s="31"/>
      <c r="C830" s="31"/>
      <c r="D830" s="31"/>
      <c r="E830" s="31"/>
      <c r="F830" s="32"/>
      <c r="G830" s="31"/>
      <c r="H830" s="32"/>
      <c r="I830" s="32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2.75" customHeight="1">
      <c r="A831" s="31"/>
      <c r="B831" s="31"/>
      <c r="C831" s="31"/>
      <c r="D831" s="31"/>
      <c r="E831" s="31"/>
      <c r="F831" s="32"/>
      <c r="G831" s="31"/>
      <c r="H831" s="32"/>
      <c r="I831" s="32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2.75" customHeight="1">
      <c r="A832" s="31"/>
      <c r="B832" s="31"/>
      <c r="C832" s="31"/>
      <c r="D832" s="31"/>
      <c r="E832" s="31"/>
      <c r="F832" s="32"/>
      <c r="G832" s="31"/>
      <c r="H832" s="32"/>
      <c r="I832" s="32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2.75" customHeight="1">
      <c r="A833" s="31"/>
      <c r="B833" s="31"/>
      <c r="C833" s="31"/>
      <c r="D833" s="31"/>
      <c r="E833" s="31"/>
      <c r="F833" s="32"/>
      <c r="G833" s="31"/>
      <c r="H833" s="32"/>
      <c r="I833" s="32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2.75" customHeight="1">
      <c r="A834" s="31"/>
      <c r="B834" s="31"/>
      <c r="C834" s="31"/>
      <c r="D834" s="31"/>
      <c r="E834" s="31"/>
      <c r="F834" s="32"/>
      <c r="G834" s="31"/>
      <c r="H834" s="32"/>
      <c r="I834" s="32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2.75" customHeight="1">
      <c r="A835" s="31"/>
      <c r="B835" s="31"/>
      <c r="C835" s="31"/>
      <c r="D835" s="31"/>
      <c r="E835" s="31"/>
      <c r="F835" s="32"/>
      <c r="G835" s="31"/>
      <c r="H835" s="32"/>
      <c r="I835" s="32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2.75" customHeight="1">
      <c r="A836" s="31"/>
      <c r="B836" s="31"/>
      <c r="C836" s="31"/>
      <c r="D836" s="31"/>
      <c r="E836" s="31"/>
      <c r="F836" s="32"/>
      <c r="G836" s="31"/>
      <c r="H836" s="32"/>
      <c r="I836" s="32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2.75" customHeight="1">
      <c r="A837" s="31"/>
      <c r="B837" s="31"/>
      <c r="C837" s="31"/>
      <c r="D837" s="31"/>
      <c r="E837" s="31"/>
      <c r="F837" s="32"/>
      <c r="G837" s="31"/>
      <c r="H837" s="32"/>
      <c r="I837" s="32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2.75" customHeight="1">
      <c r="A838" s="31"/>
      <c r="B838" s="31"/>
      <c r="C838" s="31"/>
      <c r="D838" s="31"/>
      <c r="E838" s="31"/>
      <c r="F838" s="32"/>
      <c r="G838" s="31"/>
      <c r="H838" s="32"/>
      <c r="I838" s="32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2.75" customHeight="1">
      <c r="A839" s="31"/>
      <c r="B839" s="31"/>
      <c r="C839" s="31"/>
      <c r="D839" s="31"/>
      <c r="E839" s="31"/>
      <c r="F839" s="32"/>
      <c r="G839" s="31"/>
      <c r="H839" s="32"/>
      <c r="I839" s="32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2.75" customHeight="1">
      <c r="A840" s="31"/>
      <c r="B840" s="31"/>
      <c r="C840" s="31"/>
      <c r="D840" s="31"/>
      <c r="E840" s="31"/>
      <c r="F840" s="32"/>
      <c r="G840" s="31"/>
      <c r="H840" s="32"/>
      <c r="I840" s="32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2.75" customHeight="1">
      <c r="A841" s="31"/>
      <c r="B841" s="31"/>
      <c r="C841" s="31"/>
      <c r="D841" s="31"/>
      <c r="E841" s="31"/>
      <c r="F841" s="32"/>
      <c r="G841" s="31"/>
      <c r="H841" s="32"/>
      <c r="I841" s="32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2.75" customHeight="1">
      <c r="A842" s="31"/>
      <c r="B842" s="31"/>
      <c r="C842" s="31"/>
      <c r="D842" s="31"/>
      <c r="E842" s="31"/>
      <c r="F842" s="32"/>
      <c r="G842" s="31"/>
      <c r="H842" s="32"/>
      <c r="I842" s="32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2.75" customHeight="1">
      <c r="A843" s="31"/>
      <c r="B843" s="31"/>
      <c r="C843" s="31"/>
      <c r="D843" s="31"/>
      <c r="E843" s="31"/>
      <c r="F843" s="32"/>
      <c r="G843" s="31"/>
      <c r="H843" s="32"/>
      <c r="I843" s="32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2.75" customHeight="1">
      <c r="A844" s="31"/>
      <c r="B844" s="31"/>
      <c r="C844" s="31"/>
      <c r="D844" s="31"/>
      <c r="E844" s="31"/>
      <c r="F844" s="32"/>
      <c r="G844" s="31"/>
      <c r="H844" s="32"/>
      <c r="I844" s="32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2.75" customHeight="1">
      <c r="A845" s="31"/>
      <c r="B845" s="31"/>
      <c r="C845" s="31"/>
      <c r="D845" s="31"/>
      <c r="E845" s="31"/>
      <c r="F845" s="32"/>
      <c r="G845" s="31"/>
      <c r="H845" s="32"/>
      <c r="I845" s="32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2.75" customHeight="1">
      <c r="A846" s="31"/>
      <c r="B846" s="31"/>
      <c r="C846" s="31"/>
      <c r="D846" s="31"/>
      <c r="E846" s="31"/>
      <c r="F846" s="32"/>
      <c r="G846" s="31"/>
      <c r="H846" s="32"/>
      <c r="I846" s="32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2.75" customHeight="1">
      <c r="A847" s="31"/>
      <c r="B847" s="31"/>
      <c r="C847" s="31"/>
      <c r="D847" s="31"/>
      <c r="E847" s="31"/>
      <c r="F847" s="32"/>
      <c r="G847" s="31"/>
      <c r="H847" s="32"/>
      <c r="I847" s="32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2.75" customHeight="1">
      <c r="A848" s="31"/>
      <c r="B848" s="31"/>
      <c r="C848" s="31"/>
      <c r="D848" s="31"/>
      <c r="E848" s="31"/>
      <c r="F848" s="32"/>
      <c r="G848" s="31"/>
      <c r="H848" s="32"/>
      <c r="I848" s="32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2.75" customHeight="1">
      <c r="A849" s="31"/>
      <c r="B849" s="31"/>
      <c r="C849" s="31"/>
      <c r="D849" s="31"/>
      <c r="E849" s="31"/>
      <c r="F849" s="32"/>
      <c r="G849" s="31"/>
      <c r="H849" s="32"/>
      <c r="I849" s="32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2.75" customHeight="1">
      <c r="A850" s="31"/>
      <c r="B850" s="31"/>
      <c r="C850" s="31"/>
      <c r="D850" s="31"/>
      <c r="E850" s="31"/>
      <c r="F850" s="32"/>
      <c r="G850" s="31"/>
      <c r="H850" s="32"/>
      <c r="I850" s="32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2.75" customHeight="1">
      <c r="A851" s="31"/>
      <c r="B851" s="31"/>
      <c r="C851" s="31"/>
      <c r="D851" s="31"/>
      <c r="E851" s="31"/>
      <c r="F851" s="32"/>
      <c r="G851" s="31"/>
      <c r="H851" s="32"/>
      <c r="I851" s="32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2.75" customHeight="1">
      <c r="A852" s="31"/>
      <c r="B852" s="31"/>
      <c r="C852" s="31"/>
      <c r="D852" s="31"/>
      <c r="E852" s="31"/>
      <c r="F852" s="32"/>
      <c r="G852" s="31"/>
      <c r="H852" s="32"/>
      <c r="I852" s="32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2.75" customHeight="1">
      <c r="A853" s="31"/>
      <c r="B853" s="31"/>
      <c r="C853" s="31"/>
      <c r="D853" s="31"/>
      <c r="E853" s="31"/>
      <c r="F853" s="32"/>
      <c r="G853" s="31"/>
      <c r="H853" s="32"/>
      <c r="I853" s="32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2.75" customHeight="1">
      <c r="A854" s="31"/>
      <c r="B854" s="31"/>
      <c r="C854" s="31"/>
      <c r="D854" s="31"/>
      <c r="E854" s="31"/>
      <c r="F854" s="32"/>
      <c r="G854" s="31"/>
      <c r="H854" s="32"/>
      <c r="I854" s="32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2.75" customHeight="1">
      <c r="A855" s="31"/>
      <c r="B855" s="31"/>
      <c r="C855" s="31"/>
      <c r="D855" s="31"/>
      <c r="E855" s="31"/>
      <c r="F855" s="32"/>
      <c r="G855" s="31"/>
      <c r="H855" s="32"/>
      <c r="I855" s="32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2.75" customHeight="1">
      <c r="A856" s="31"/>
      <c r="B856" s="31"/>
      <c r="C856" s="31"/>
      <c r="D856" s="31"/>
      <c r="E856" s="31"/>
      <c r="F856" s="32"/>
      <c r="G856" s="31"/>
      <c r="H856" s="32"/>
      <c r="I856" s="32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2.75" customHeight="1">
      <c r="A857" s="31"/>
      <c r="B857" s="31"/>
      <c r="C857" s="31"/>
      <c r="D857" s="31"/>
      <c r="E857" s="31"/>
      <c r="F857" s="32"/>
      <c r="G857" s="31"/>
      <c r="H857" s="32"/>
      <c r="I857" s="32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2.75" customHeight="1">
      <c r="A858" s="31"/>
      <c r="B858" s="31"/>
      <c r="C858" s="31"/>
      <c r="D858" s="31"/>
      <c r="E858" s="31"/>
      <c r="F858" s="32"/>
      <c r="G858" s="31"/>
      <c r="H858" s="32"/>
      <c r="I858" s="32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2.75" customHeight="1">
      <c r="A859" s="31"/>
      <c r="B859" s="31"/>
      <c r="C859" s="31"/>
      <c r="D859" s="31"/>
      <c r="E859" s="31"/>
      <c r="F859" s="32"/>
      <c r="G859" s="31"/>
      <c r="H859" s="32"/>
      <c r="I859" s="32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2.75" customHeight="1">
      <c r="A860" s="31"/>
      <c r="B860" s="31"/>
      <c r="C860" s="31"/>
      <c r="D860" s="31"/>
      <c r="E860" s="31"/>
      <c r="F860" s="32"/>
      <c r="G860" s="31"/>
      <c r="H860" s="32"/>
      <c r="I860" s="32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2.75" customHeight="1">
      <c r="A861" s="31"/>
      <c r="B861" s="31"/>
      <c r="C861" s="31"/>
      <c r="D861" s="31"/>
      <c r="E861" s="31"/>
      <c r="F861" s="32"/>
      <c r="G861" s="31"/>
      <c r="H861" s="32"/>
      <c r="I861" s="32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2.75" customHeight="1">
      <c r="A862" s="31"/>
      <c r="B862" s="31"/>
      <c r="C862" s="31"/>
      <c r="D862" s="31"/>
      <c r="E862" s="31"/>
      <c r="F862" s="32"/>
      <c r="G862" s="31"/>
      <c r="H862" s="32"/>
      <c r="I862" s="32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2.75" customHeight="1">
      <c r="A863" s="31"/>
      <c r="B863" s="31"/>
      <c r="C863" s="31"/>
      <c r="D863" s="31"/>
      <c r="E863" s="31"/>
      <c r="F863" s="32"/>
      <c r="G863" s="31"/>
      <c r="H863" s="32"/>
      <c r="I863" s="32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2.75" customHeight="1">
      <c r="A864" s="31"/>
      <c r="B864" s="31"/>
      <c r="C864" s="31"/>
      <c r="D864" s="31"/>
      <c r="E864" s="31"/>
      <c r="F864" s="32"/>
      <c r="G864" s="31"/>
      <c r="H864" s="32"/>
      <c r="I864" s="32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2.75" customHeight="1">
      <c r="A865" s="31"/>
      <c r="B865" s="31"/>
      <c r="C865" s="31"/>
      <c r="D865" s="31"/>
      <c r="E865" s="31"/>
      <c r="F865" s="32"/>
      <c r="G865" s="31"/>
      <c r="H865" s="32"/>
      <c r="I865" s="32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2.75" customHeight="1">
      <c r="A866" s="31"/>
      <c r="B866" s="31"/>
      <c r="C866" s="31"/>
      <c r="D866" s="31"/>
      <c r="E866" s="31"/>
      <c r="F866" s="32"/>
      <c r="G866" s="31"/>
      <c r="H866" s="32"/>
      <c r="I866" s="32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2.75" customHeight="1">
      <c r="A867" s="31"/>
      <c r="B867" s="31"/>
      <c r="C867" s="31"/>
      <c r="D867" s="31"/>
      <c r="E867" s="31"/>
      <c r="F867" s="32"/>
      <c r="G867" s="31"/>
      <c r="H867" s="32"/>
      <c r="I867" s="32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2.75" customHeight="1">
      <c r="A868" s="31"/>
      <c r="B868" s="31"/>
      <c r="C868" s="31"/>
      <c r="D868" s="31"/>
      <c r="E868" s="31"/>
      <c r="F868" s="32"/>
      <c r="G868" s="31"/>
      <c r="H868" s="32"/>
      <c r="I868" s="32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2.75" customHeight="1">
      <c r="A869" s="31"/>
      <c r="B869" s="31"/>
      <c r="C869" s="31"/>
      <c r="D869" s="31"/>
      <c r="E869" s="31"/>
      <c r="F869" s="32"/>
      <c r="G869" s="31"/>
      <c r="H869" s="32"/>
      <c r="I869" s="32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2.75" customHeight="1">
      <c r="A870" s="31"/>
      <c r="B870" s="31"/>
      <c r="C870" s="31"/>
      <c r="D870" s="31"/>
      <c r="E870" s="31"/>
      <c r="F870" s="32"/>
      <c r="G870" s="31"/>
      <c r="H870" s="32"/>
      <c r="I870" s="32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2.75" customHeight="1">
      <c r="A871" s="31"/>
      <c r="B871" s="31"/>
      <c r="C871" s="31"/>
      <c r="D871" s="31"/>
      <c r="E871" s="31"/>
      <c r="F871" s="32"/>
      <c r="G871" s="31"/>
      <c r="H871" s="32"/>
      <c r="I871" s="32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2.75" customHeight="1">
      <c r="A872" s="31"/>
      <c r="B872" s="31"/>
      <c r="C872" s="31"/>
      <c r="D872" s="31"/>
      <c r="E872" s="31"/>
      <c r="F872" s="32"/>
      <c r="G872" s="31"/>
      <c r="H872" s="32"/>
      <c r="I872" s="32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2.75" customHeight="1">
      <c r="A873" s="31"/>
      <c r="B873" s="31"/>
      <c r="C873" s="31"/>
      <c r="D873" s="31"/>
      <c r="E873" s="31"/>
      <c r="F873" s="32"/>
      <c r="G873" s="31"/>
      <c r="H873" s="32"/>
      <c r="I873" s="32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2.75" customHeight="1">
      <c r="A874" s="31"/>
      <c r="B874" s="31"/>
      <c r="C874" s="31"/>
      <c r="D874" s="31"/>
      <c r="E874" s="31"/>
      <c r="F874" s="32"/>
      <c r="G874" s="31"/>
      <c r="H874" s="32"/>
      <c r="I874" s="32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2.75" customHeight="1">
      <c r="A875" s="31"/>
      <c r="B875" s="31"/>
      <c r="C875" s="31"/>
      <c r="D875" s="31"/>
      <c r="E875" s="31"/>
      <c r="F875" s="32"/>
      <c r="G875" s="31"/>
      <c r="H875" s="32"/>
      <c r="I875" s="32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2.75" customHeight="1">
      <c r="A876" s="31"/>
      <c r="B876" s="31"/>
      <c r="C876" s="31"/>
      <c r="D876" s="31"/>
      <c r="E876" s="31"/>
      <c r="F876" s="32"/>
      <c r="G876" s="31"/>
      <c r="H876" s="32"/>
      <c r="I876" s="32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2.75" customHeight="1">
      <c r="A877" s="31"/>
      <c r="B877" s="31"/>
      <c r="C877" s="31"/>
      <c r="D877" s="31"/>
      <c r="E877" s="31"/>
      <c r="F877" s="32"/>
      <c r="G877" s="31"/>
      <c r="H877" s="32"/>
      <c r="I877" s="32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2.75" customHeight="1">
      <c r="A878" s="31"/>
      <c r="B878" s="31"/>
      <c r="C878" s="31"/>
      <c r="D878" s="31"/>
      <c r="E878" s="31"/>
      <c r="F878" s="32"/>
      <c r="G878" s="31"/>
      <c r="H878" s="32"/>
      <c r="I878" s="32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2.75" customHeight="1">
      <c r="A879" s="31"/>
      <c r="B879" s="31"/>
      <c r="C879" s="31"/>
      <c r="D879" s="31"/>
      <c r="E879" s="31"/>
      <c r="F879" s="32"/>
      <c r="G879" s="31"/>
      <c r="H879" s="32"/>
      <c r="I879" s="32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2.75" customHeight="1">
      <c r="A880" s="31"/>
      <c r="B880" s="31"/>
      <c r="C880" s="31"/>
      <c r="D880" s="31"/>
      <c r="E880" s="31"/>
      <c r="F880" s="32"/>
      <c r="G880" s="31"/>
      <c r="H880" s="32"/>
      <c r="I880" s="32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2.75" customHeight="1">
      <c r="A881" s="31"/>
      <c r="B881" s="31"/>
      <c r="C881" s="31"/>
      <c r="D881" s="31"/>
      <c r="E881" s="31"/>
      <c r="F881" s="32"/>
      <c r="G881" s="31"/>
      <c r="H881" s="32"/>
      <c r="I881" s="32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2.75" customHeight="1">
      <c r="A882" s="31"/>
      <c r="B882" s="31"/>
      <c r="C882" s="31"/>
      <c r="D882" s="31"/>
      <c r="E882" s="31"/>
      <c r="F882" s="32"/>
      <c r="G882" s="31"/>
      <c r="H882" s="32"/>
      <c r="I882" s="32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2.75" customHeight="1">
      <c r="A883" s="31"/>
      <c r="B883" s="31"/>
      <c r="C883" s="31"/>
      <c r="D883" s="31"/>
      <c r="E883" s="31"/>
      <c r="F883" s="32"/>
      <c r="G883" s="31"/>
      <c r="H883" s="32"/>
      <c r="I883" s="32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2.75" customHeight="1">
      <c r="A884" s="31"/>
      <c r="B884" s="31"/>
      <c r="C884" s="31"/>
      <c r="D884" s="31"/>
      <c r="E884" s="31"/>
      <c r="F884" s="32"/>
      <c r="G884" s="31"/>
      <c r="H884" s="32"/>
      <c r="I884" s="32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2.75" customHeight="1">
      <c r="A885" s="31"/>
      <c r="B885" s="31"/>
      <c r="C885" s="31"/>
      <c r="D885" s="31"/>
      <c r="E885" s="31"/>
      <c r="F885" s="32"/>
      <c r="G885" s="31"/>
      <c r="H885" s="32"/>
      <c r="I885" s="32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2.75" customHeight="1">
      <c r="A886" s="31"/>
      <c r="B886" s="31"/>
      <c r="C886" s="31"/>
      <c r="D886" s="31"/>
      <c r="E886" s="31"/>
      <c r="F886" s="32"/>
      <c r="G886" s="31"/>
      <c r="H886" s="32"/>
      <c r="I886" s="32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2.75" customHeight="1">
      <c r="A887" s="31"/>
      <c r="B887" s="31"/>
      <c r="C887" s="31"/>
      <c r="D887" s="31"/>
      <c r="E887" s="31"/>
      <c r="F887" s="32"/>
      <c r="G887" s="31"/>
      <c r="H887" s="32"/>
      <c r="I887" s="32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2.75" customHeight="1">
      <c r="A888" s="31"/>
      <c r="B888" s="31"/>
      <c r="C888" s="31"/>
      <c r="D888" s="31"/>
      <c r="E888" s="31"/>
      <c r="F888" s="32"/>
      <c r="G888" s="31"/>
      <c r="H888" s="32"/>
      <c r="I888" s="32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2.75" customHeight="1">
      <c r="A889" s="31"/>
      <c r="B889" s="31"/>
      <c r="C889" s="31"/>
      <c r="D889" s="31"/>
      <c r="E889" s="31"/>
      <c r="F889" s="32"/>
      <c r="G889" s="31"/>
      <c r="H889" s="32"/>
      <c r="I889" s="32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2.75" customHeight="1">
      <c r="A890" s="31"/>
      <c r="B890" s="31"/>
      <c r="C890" s="31"/>
      <c r="D890" s="31"/>
      <c r="E890" s="31"/>
      <c r="F890" s="32"/>
      <c r="G890" s="31"/>
      <c r="H890" s="32"/>
      <c r="I890" s="32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2.75" customHeight="1">
      <c r="A891" s="31"/>
      <c r="B891" s="31"/>
      <c r="C891" s="31"/>
      <c r="D891" s="31"/>
      <c r="E891" s="31"/>
      <c r="F891" s="32"/>
      <c r="G891" s="31"/>
      <c r="H891" s="32"/>
      <c r="I891" s="32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2.75" customHeight="1">
      <c r="A892" s="31"/>
      <c r="B892" s="31"/>
      <c r="C892" s="31"/>
      <c r="D892" s="31"/>
      <c r="E892" s="31"/>
      <c r="F892" s="32"/>
      <c r="G892" s="31"/>
      <c r="H892" s="32"/>
      <c r="I892" s="32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2.75" customHeight="1">
      <c r="A893" s="31"/>
      <c r="B893" s="31"/>
      <c r="C893" s="31"/>
      <c r="D893" s="31"/>
      <c r="E893" s="31"/>
      <c r="F893" s="32"/>
      <c r="G893" s="31"/>
      <c r="H893" s="32"/>
      <c r="I893" s="32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2.75" customHeight="1">
      <c r="A894" s="31"/>
      <c r="B894" s="31"/>
      <c r="C894" s="31"/>
      <c r="D894" s="31"/>
      <c r="E894" s="31"/>
      <c r="F894" s="32"/>
      <c r="G894" s="31"/>
      <c r="H894" s="32"/>
      <c r="I894" s="32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2.75" customHeight="1">
      <c r="A895" s="31"/>
      <c r="B895" s="31"/>
      <c r="C895" s="31"/>
      <c r="D895" s="31"/>
      <c r="E895" s="31"/>
      <c r="F895" s="32"/>
      <c r="G895" s="31"/>
      <c r="H895" s="32"/>
      <c r="I895" s="32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2.75" customHeight="1">
      <c r="A896" s="31"/>
      <c r="B896" s="31"/>
      <c r="C896" s="31"/>
      <c r="D896" s="31"/>
      <c r="E896" s="31"/>
      <c r="F896" s="32"/>
      <c r="G896" s="31"/>
      <c r="H896" s="32"/>
      <c r="I896" s="32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2.75" customHeight="1">
      <c r="A897" s="31"/>
      <c r="B897" s="31"/>
      <c r="C897" s="31"/>
      <c r="D897" s="31"/>
      <c r="E897" s="31"/>
      <c r="F897" s="32"/>
      <c r="G897" s="31"/>
      <c r="H897" s="32"/>
      <c r="I897" s="32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2.75" customHeight="1">
      <c r="A898" s="31"/>
      <c r="B898" s="31"/>
      <c r="C898" s="31"/>
      <c r="D898" s="31"/>
      <c r="E898" s="31"/>
      <c r="F898" s="32"/>
      <c r="G898" s="31"/>
      <c r="H898" s="32"/>
      <c r="I898" s="32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2.75" customHeight="1">
      <c r="A899" s="31"/>
      <c r="B899" s="31"/>
      <c r="C899" s="31"/>
      <c r="D899" s="31"/>
      <c r="E899" s="31"/>
      <c r="F899" s="32"/>
      <c r="G899" s="31"/>
      <c r="H899" s="32"/>
      <c r="I899" s="32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2.75" customHeight="1">
      <c r="A900" s="31"/>
      <c r="B900" s="31"/>
      <c r="C900" s="31"/>
      <c r="D900" s="31"/>
      <c r="E900" s="31"/>
      <c r="F900" s="32"/>
      <c r="G900" s="31"/>
      <c r="H900" s="32"/>
      <c r="I900" s="32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2.75" customHeight="1">
      <c r="A901" s="31"/>
      <c r="B901" s="31"/>
      <c r="C901" s="31"/>
      <c r="D901" s="31"/>
      <c r="E901" s="31"/>
      <c r="F901" s="32"/>
      <c r="G901" s="31"/>
      <c r="H901" s="32"/>
      <c r="I901" s="32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2.75" customHeight="1">
      <c r="A902" s="31"/>
      <c r="B902" s="31"/>
      <c r="C902" s="31"/>
      <c r="D902" s="31"/>
      <c r="E902" s="31"/>
      <c r="F902" s="32"/>
      <c r="G902" s="31"/>
      <c r="H902" s="32"/>
      <c r="I902" s="32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2.75" customHeight="1">
      <c r="A903" s="31"/>
      <c r="B903" s="31"/>
      <c r="C903" s="31"/>
      <c r="D903" s="31"/>
      <c r="E903" s="31"/>
      <c r="F903" s="32"/>
      <c r="G903" s="31"/>
      <c r="H903" s="32"/>
      <c r="I903" s="32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2.75" customHeight="1">
      <c r="A904" s="31"/>
      <c r="B904" s="31"/>
      <c r="C904" s="31"/>
      <c r="D904" s="31"/>
      <c r="E904" s="31"/>
      <c r="F904" s="32"/>
      <c r="G904" s="31"/>
      <c r="H904" s="32"/>
      <c r="I904" s="32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2.75" customHeight="1">
      <c r="A905" s="31"/>
      <c r="B905" s="31"/>
      <c r="C905" s="31"/>
      <c r="D905" s="31"/>
      <c r="E905" s="31"/>
      <c r="F905" s="32"/>
      <c r="G905" s="31"/>
      <c r="H905" s="32"/>
      <c r="I905" s="32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2.75" customHeight="1">
      <c r="A906" s="31"/>
      <c r="B906" s="31"/>
      <c r="C906" s="31"/>
      <c r="D906" s="31"/>
      <c r="E906" s="31"/>
      <c r="F906" s="32"/>
      <c r="G906" s="31"/>
      <c r="H906" s="32"/>
      <c r="I906" s="32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2.75" customHeight="1">
      <c r="A907" s="31"/>
      <c r="B907" s="31"/>
      <c r="C907" s="31"/>
      <c r="D907" s="31"/>
      <c r="E907" s="31"/>
      <c r="F907" s="32"/>
      <c r="G907" s="31"/>
      <c r="H907" s="32"/>
      <c r="I907" s="32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2.75" customHeight="1">
      <c r="A908" s="31"/>
      <c r="B908" s="31"/>
      <c r="C908" s="31"/>
      <c r="D908" s="31"/>
      <c r="E908" s="31"/>
      <c r="F908" s="32"/>
      <c r="G908" s="31"/>
      <c r="H908" s="32"/>
      <c r="I908" s="32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2.75" customHeight="1">
      <c r="A909" s="31"/>
      <c r="B909" s="31"/>
      <c r="C909" s="31"/>
      <c r="D909" s="31"/>
      <c r="E909" s="31"/>
      <c r="F909" s="32"/>
      <c r="G909" s="31"/>
      <c r="H909" s="32"/>
      <c r="I909" s="32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2.75" customHeight="1">
      <c r="A910" s="31"/>
      <c r="B910" s="31"/>
      <c r="C910" s="31"/>
      <c r="D910" s="31"/>
      <c r="E910" s="31"/>
      <c r="F910" s="32"/>
      <c r="G910" s="31"/>
      <c r="H910" s="32"/>
      <c r="I910" s="32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2.75" customHeight="1">
      <c r="A911" s="31"/>
      <c r="B911" s="31"/>
      <c r="C911" s="31"/>
      <c r="D911" s="31"/>
      <c r="E911" s="31"/>
      <c r="F911" s="32"/>
      <c r="G911" s="31"/>
      <c r="H911" s="32"/>
      <c r="I911" s="32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2.75" customHeight="1">
      <c r="A912" s="31"/>
      <c r="B912" s="31"/>
      <c r="C912" s="31"/>
      <c r="D912" s="31"/>
      <c r="E912" s="31"/>
      <c r="F912" s="32"/>
      <c r="G912" s="31"/>
      <c r="H912" s="32"/>
      <c r="I912" s="32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2.75" customHeight="1">
      <c r="A913" s="31"/>
      <c r="B913" s="31"/>
      <c r="C913" s="31"/>
      <c r="D913" s="31"/>
      <c r="E913" s="31"/>
      <c r="F913" s="32"/>
      <c r="G913" s="31"/>
      <c r="H913" s="32"/>
      <c r="I913" s="32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2.75" customHeight="1">
      <c r="A914" s="31"/>
      <c r="B914" s="31"/>
      <c r="C914" s="31"/>
      <c r="D914" s="31"/>
      <c r="E914" s="31"/>
      <c r="F914" s="32"/>
      <c r="G914" s="31"/>
      <c r="H914" s="32"/>
      <c r="I914" s="32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2.75" customHeight="1">
      <c r="A915" s="31"/>
      <c r="B915" s="31"/>
      <c r="C915" s="31"/>
      <c r="D915" s="31"/>
      <c r="E915" s="31"/>
      <c r="F915" s="32"/>
      <c r="G915" s="31"/>
      <c r="H915" s="32"/>
      <c r="I915" s="32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2.75" customHeight="1">
      <c r="A916" s="31"/>
      <c r="B916" s="31"/>
      <c r="C916" s="31"/>
      <c r="D916" s="31"/>
      <c r="E916" s="31"/>
      <c r="F916" s="32"/>
      <c r="G916" s="31"/>
      <c r="H916" s="32"/>
      <c r="I916" s="32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2.75" customHeight="1">
      <c r="A917" s="31"/>
      <c r="B917" s="31"/>
      <c r="C917" s="31"/>
      <c r="D917" s="31"/>
      <c r="E917" s="31"/>
      <c r="F917" s="32"/>
      <c r="G917" s="31"/>
      <c r="H917" s="32"/>
      <c r="I917" s="32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2.75" customHeight="1">
      <c r="A918" s="31"/>
      <c r="B918" s="31"/>
      <c r="C918" s="31"/>
      <c r="D918" s="31"/>
      <c r="E918" s="31"/>
      <c r="F918" s="32"/>
      <c r="G918" s="31"/>
      <c r="H918" s="32"/>
      <c r="I918" s="32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2.75" customHeight="1">
      <c r="A919" s="31"/>
      <c r="B919" s="31"/>
      <c r="C919" s="31"/>
      <c r="D919" s="31"/>
      <c r="E919" s="31"/>
      <c r="F919" s="32"/>
      <c r="G919" s="31"/>
      <c r="H919" s="32"/>
      <c r="I919" s="32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2.75" customHeight="1">
      <c r="A920" s="31"/>
      <c r="B920" s="31"/>
      <c r="C920" s="31"/>
      <c r="D920" s="31"/>
      <c r="E920" s="31"/>
      <c r="F920" s="32"/>
      <c r="G920" s="31"/>
      <c r="H920" s="32"/>
      <c r="I920" s="32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2.75" customHeight="1">
      <c r="A921" s="31"/>
      <c r="B921" s="31"/>
      <c r="C921" s="31"/>
      <c r="D921" s="31"/>
      <c r="E921" s="31"/>
      <c r="F921" s="32"/>
      <c r="G921" s="31"/>
      <c r="H921" s="32"/>
      <c r="I921" s="32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2.75" customHeight="1">
      <c r="A922" s="31"/>
      <c r="B922" s="31"/>
      <c r="C922" s="31"/>
      <c r="D922" s="31"/>
      <c r="E922" s="31"/>
      <c r="F922" s="32"/>
      <c r="G922" s="31"/>
      <c r="H922" s="32"/>
      <c r="I922" s="32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2.75" customHeight="1">
      <c r="A923" s="31"/>
      <c r="B923" s="31"/>
      <c r="C923" s="31"/>
      <c r="D923" s="31"/>
      <c r="E923" s="31"/>
      <c r="F923" s="32"/>
      <c r="G923" s="31"/>
      <c r="H923" s="32"/>
      <c r="I923" s="32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2.75" customHeight="1">
      <c r="A924" s="31"/>
      <c r="B924" s="31"/>
      <c r="C924" s="31"/>
      <c r="D924" s="31"/>
      <c r="E924" s="31"/>
      <c r="F924" s="32"/>
      <c r="G924" s="31"/>
      <c r="H924" s="32"/>
      <c r="I924" s="32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2.75" customHeight="1">
      <c r="A925" s="31"/>
      <c r="B925" s="31"/>
      <c r="C925" s="31"/>
      <c r="D925" s="31"/>
      <c r="E925" s="31"/>
      <c r="F925" s="32"/>
      <c r="G925" s="31"/>
      <c r="H925" s="32"/>
      <c r="I925" s="32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2.75" customHeight="1">
      <c r="A926" s="31"/>
      <c r="B926" s="31"/>
      <c r="C926" s="31"/>
      <c r="D926" s="31"/>
      <c r="E926" s="31"/>
      <c r="F926" s="32"/>
      <c r="G926" s="31"/>
      <c r="H926" s="32"/>
      <c r="I926" s="32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2.75" customHeight="1">
      <c r="A927" s="31"/>
      <c r="B927" s="31"/>
      <c r="C927" s="31"/>
      <c r="D927" s="31"/>
      <c r="E927" s="31"/>
      <c r="F927" s="32"/>
      <c r="G927" s="31"/>
      <c r="H927" s="32"/>
      <c r="I927" s="32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2.75" customHeight="1">
      <c r="A928" s="31"/>
      <c r="B928" s="31"/>
      <c r="C928" s="31"/>
      <c r="D928" s="31"/>
      <c r="E928" s="31"/>
      <c r="F928" s="32"/>
      <c r="G928" s="31"/>
      <c r="H928" s="32"/>
      <c r="I928" s="32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2.75" customHeight="1">
      <c r="A929" s="31"/>
      <c r="B929" s="31"/>
      <c r="C929" s="31"/>
      <c r="D929" s="31"/>
      <c r="E929" s="31"/>
      <c r="F929" s="32"/>
      <c r="G929" s="31"/>
      <c r="H929" s="32"/>
      <c r="I929" s="32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2.75" customHeight="1">
      <c r="A930" s="31"/>
      <c r="B930" s="31"/>
      <c r="C930" s="31"/>
      <c r="D930" s="31"/>
      <c r="E930" s="31"/>
      <c r="F930" s="32"/>
      <c r="G930" s="31"/>
      <c r="H930" s="32"/>
      <c r="I930" s="32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2.75" customHeight="1">
      <c r="A931" s="31"/>
      <c r="B931" s="31"/>
      <c r="C931" s="31"/>
      <c r="D931" s="31"/>
      <c r="E931" s="31"/>
      <c r="F931" s="32"/>
      <c r="G931" s="31"/>
      <c r="H931" s="32"/>
      <c r="I931" s="32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2.75" customHeight="1">
      <c r="A932" s="31"/>
      <c r="B932" s="31"/>
      <c r="C932" s="31"/>
      <c r="D932" s="31"/>
      <c r="E932" s="31"/>
      <c r="F932" s="32"/>
      <c r="G932" s="31"/>
      <c r="H932" s="32"/>
      <c r="I932" s="32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2.75" customHeight="1">
      <c r="A933" s="31"/>
      <c r="B933" s="31"/>
      <c r="C933" s="31"/>
      <c r="D933" s="31"/>
      <c r="E933" s="31"/>
      <c r="F933" s="32"/>
      <c r="G933" s="31"/>
      <c r="H933" s="32"/>
      <c r="I933" s="32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2.75" customHeight="1">
      <c r="A934" s="31"/>
      <c r="B934" s="31"/>
      <c r="C934" s="31"/>
      <c r="D934" s="31"/>
      <c r="E934" s="31"/>
      <c r="F934" s="32"/>
      <c r="G934" s="31"/>
      <c r="H934" s="32"/>
      <c r="I934" s="32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2.75" customHeight="1">
      <c r="A935" s="31"/>
      <c r="B935" s="31"/>
      <c r="C935" s="31"/>
      <c r="D935" s="31"/>
      <c r="E935" s="31"/>
      <c r="F935" s="32"/>
      <c r="G935" s="31"/>
      <c r="H935" s="32"/>
      <c r="I935" s="32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2.75" customHeight="1">
      <c r="A936" s="31"/>
      <c r="B936" s="31"/>
      <c r="C936" s="31"/>
      <c r="D936" s="31"/>
      <c r="E936" s="31"/>
      <c r="F936" s="32"/>
      <c r="G936" s="31"/>
      <c r="H936" s="32"/>
      <c r="I936" s="32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2.75" customHeight="1">
      <c r="A937" s="31"/>
      <c r="B937" s="31"/>
      <c r="C937" s="31"/>
      <c r="D937" s="31"/>
      <c r="E937" s="31"/>
      <c r="F937" s="32"/>
      <c r="G937" s="31"/>
      <c r="H937" s="32"/>
      <c r="I937" s="32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2.75" customHeight="1">
      <c r="A938" s="31"/>
      <c r="B938" s="31"/>
      <c r="C938" s="31"/>
      <c r="D938" s="31"/>
      <c r="E938" s="31"/>
      <c r="F938" s="32"/>
      <c r="G938" s="31"/>
      <c r="H938" s="32"/>
      <c r="I938" s="32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2.75" customHeight="1">
      <c r="A939" s="31"/>
      <c r="B939" s="31"/>
      <c r="C939" s="31"/>
      <c r="D939" s="31"/>
      <c r="E939" s="31"/>
      <c r="F939" s="32"/>
      <c r="G939" s="31"/>
      <c r="H939" s="32"/>
      <c r="I939" s="32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2.75" customHeight="1">
      <c r="A940" s="31"/>
      <c r="B940" s="31"/>
      <c r="C940" s="31"/>
      <c r="D940" s="31"/>
      <c r="E940" s="31"/>
      <c r="F940" s="32"/>
      <c r="G940" s="31"/>
      <c r="H940" s="32"/>
      <c r="I940" s="32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2.75" customHeight="1">
      <c r="A941" s="31"/>
      <c r="B941" s="31"/>
      <c r="C941" s="31"/>
      <c r="D941" s="31"/>
      <c r="E941" s="31"/>
      <c r="F941" s="32"/>
      <c r="G941" s="31"/>
      <c r="H941" s="32"/>
      <c r="I941" s="32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2.75" customHeight="1">
      <c r="A942" s="31"/>
      <c r="B942" s="31"/>
      <c r="C942" s="31"/>
      <c r="D942" s="31"/>
      <c r="E942" s="31"/>
      <c r="F942" s="32"/>
      <c r="G942" s="31"/>
      <c r="H942" s="32"/>
      <c r="I942" s="32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2.75" customHeight="1">
      <c r="A943" s="31"/>
      <c r="B943" s="31"/>
      <c r="C943" s="31"/>
      <c r="D943" s="31"/>
      <c r="E943" s="31"/>
      <c r="F943" s="32"/>
      <c r="G943" s="31"/>
      <c r="H943" s="32"/>
      <c r="I943" s="32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2.75" customHeight="1">
      <c r="A944" s="31"/>
      <c r="B944" s="31"/>
      <c r="C944" s="31"/>
      <c r="D944" s="31"/>
      <c r="E944" s="31"/>
      <c r="F944" s="32"/>
      <c r="G944" s="31"/>
      <c r="H944" s="32"/>
      <c r="I944" s="32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2.75" customHeight="1">
      <c r="A945" s="31"/>
      <c r="B945" s="31"/>
      <c r="C945" s="31"/>
      <c r="D945" s="31"/>
      <c r="E945" s="31"/>
      <c r="F945" s="32"/>
      <c r="G945" s="31"/>
      <c r="H945" s="32"/>
      <c r="I945" s="32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2.75" customHeight="1">
      <c r="A946" s="31"/>
      <c r="B946" s="31"/>
      <c r="C946" s="31"/>
      <c r="D946" s="31"/>
      <c r="E946" s="31"/>
      <c r="F946" s="32"/>
      <c r="G946" s="31"/>
      <c r="H946" s="32"/>
      <c r="I946" s="32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2.75" customHeight="1">
      <c r="A947" s="31"/>
      <c r="B947" s="31"/>
      <c r="C947" s="31"/>
      <c r="D947" s="31"/>
      <c r="E947" s="31"/>
      <c r="F947" s="32"/>
      <c r="G947" s="31"/>
      <c r="H947" s="32"/>
      <c r="I947" s="32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2.75" customHeight="1">
      <c r="A948" s="31"/>
      <c r="B948" s="31"/>
      <c r="C948" s="31"/>
      <c r="D948" s="31"/>
      <c r="E948" s="31"/>
      <c r="F948" s="32"/>
      <c r="G948" s="31"/>
      <c r="H948" s="32"/>
      <c r="I948" s="32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2.75" customHeight="1">
      <c r="A949" s="31"/>
      <c r="B949" s="31"/>
      <c r="C949" s="31"/>
      <c r="D949" s="31"/>
      <c r="E949" s="31"/>
      <c r="F949" s="32"/>
      <c r="G949" s="31"/>
      <c r="H949" s="32"/>
      <c r="I949" s="32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2.75" customHeight="1">
      <c r="A950" s="31"/>
      <c r="B950" s="31"/>
      <c r="C950" s="31"/>
      <c r="D950" s="31"/>
      <c r="E950" s="31"/>
      <c r="F950" s="32"/>
      <c r="G950" s="31"/>
      <c r="H950" s="32"/>
      <c r="I950" s="32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2.75" customHeight="1">
      <c r="A951" s="31"/>
      <c r="B951" s="31"/>
      <c r="C951" s="31"/>
      <c r="D951" s="31"/>
      <c r="E951" s="31"/>
      <c r="F951" s="32"/>
      <c r="G951" s="31"/>
      <c r="H951" s="32"/>
      <c r="I951" s="32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2.75" customHeight="1">
      <c r="A952" s="31"/>
      <c r="B952" s="31"/>
      <c r="C952" s="31"/>
      <c r="D952" s="31"/>
      <c r="E952" s="31"/>
      <c r="F952" s="32"/>
      <c r="G952" s="31"/>
      <c r="H952" s="32"/>
      <c r="I952" s="32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2.75" customHeight="1">
      <c r="A953" s="31"/>
      <c r="B953" s="31"/>
      <c r="C953" s="31"/>
      <c r="D953" s="31"/>
      <c r="E953" s="31"/>
      <c r="F953" s="32"/>
      <c r="G953" s="31"/>
      <c r="H953" s="32"/>
      <c r="I953" s="32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2.75" customHeight="1">
      <c r="A954" s="31"/>
      <c r="B954" s="31"/>
      <c r="C954" s="31"/>
      <c r="D954" s="31"/>
      <c r="E954" s="31"/>
      <c r="F954" s="32"/>
      <c r="G954" s="31"/>
      <c r="H954" s="32"/>
      <c r="I954" s="32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2.75" customHeight="1">
      <c r="A955" s="31"/>
      <c r="B955" s="31"/>
      <c r="C955" s="31"/>
      <c r="D955" s="31"/>
      <c r="E955" s="31"/>
      <c r="F955" s="32"/>
      <c r="G955" s="31"/>
      <c r="H955" s="32"/>
      <c r="I955" s="32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2.75" customHeight="1">
      <c r="A956" s="31"/>
      <c r="B956" s="31"/>
      <c r="C956" s="31"/>
      <c r="D956" s="31"/>
      <c r="E956" s="31"/>
      <c r="F956" s="32"/>
      <c r="G956" s="31"/>
      <c r="H956" s="32"/>
      <c r="I956" s="32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2.75" customHeight="1">
      <c r="A957" s="31"/>
      <c r="B957" s="31"/>
      <c r="C957" s="31"/>
      <c r="D957" s="31"/>
      <c r="E957" s="31"/>
      <c r="F957" s="32"/>
      <c r="G957" s="31"/>
      <c r="H957" s="32"/>
      <c r="I957" s="32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2.75" customHeight="1">
      <c r="A958" s="31"/>
      <c r="B958" s="31"/>
      <c r="C958" s="31"/>
      <c r="D958" s="31"/>
      <c r="E958" s="31"/>
      <c r="F958" s="32"/>
      <c r="G958" s="31"/>
      <c r="H958" s="32"/>
      <c r="I958" s="32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2.75" customHeight="1">
      <c r="A959" s="31"/>
      <c r="B959" s="31"/>
      <c r="C959" s="31"/>
      <c r="D959" s="31"/>
      <c r="E959" s="31"/>
      <c r="F959" s="32"/>
      <c r="G959" s="31"/>
      <c r="H959" s="32"/>
      <c r="I959" s="32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2.75" customHeight="1">
      <c r="A960" s="31"/>
      <c r="B960" s="31"/>
      <c r="C960" s="31"/>
      <c r="D960" s="31"/>
      <c r="E960" s="31"/>
      <c r="F960" s="32"/>
      <c r="G960" s="31"/>
      <c r="H960" s="32"/>
      <c r="I960" s="32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2.75" customHeight="1">
      <c r="A961" s="31"/>
      <c r="B961" s="31"/>
      <c r="C961" s="31"/>
      <c r="D961" s="31"/>
      <c r="E961" s="31"/>
      <c r="F961" s="32"/>
      <c r="G961" s="31"/>
      <c r="H961" s="32"/>
      <c r="I961" s="32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2.75" customHeight="1">
      <c r="A962" s="31"/>
      <c r="B962" s="31"/>
      <c r="C962" s="31"/>
      <c r="D962" s="31"/>
      <c r="E962" s="31"/>
      <c r="F962" s="32"/>
      <c r="G962" s="31"/>
      <c r="H962" s="32"/>
      <c r="I962" s="32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2.75" customHeight="1">
      <c r="A963" s="31"/>
      <c r="B963" s="31"/>
      <c r="C963" s="31"/>
      <c r="D963" s="31"/>
      <c r="E963" s="31"/>
      <c r="F963" s="32"/>
      <c r="G963" s="31"/>
      <c r="H963" s="32"/>
      <c r="I963" s="32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2.75" customHeight="1">
      <c r="A964" s="31"/>
      <c r="B964" s="31"/>
      <c r="C964" s="31"/>
      <c r="D964" s="31"/>
      <c r="E964" s="31"/>
      <c r="F964" s="32"/>
      <c r="G964" s="31"/>
      <c r="H964" s="32"/>
      <c r="I964" s="32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2.75" customHeight="1">
      <c r="A965" s="31"/>
      <c r="B965" s="31"/>
      <c r="C965" s="31"/>
      <c r="D965" s="31"/>
      <c r="E965" s="31"/>
      <c r="F965" s="32"/>
      <c r="G965" s="31"/>
      <c r="H965" s="32"/>
      <c r="I965" s="32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2.75" customHeight="1">
      <c r="A966" s="31"/>
      <c r="B966" s="31"/>
      <c r="C966" s="31"/>
      <c r="D966" s="31"/>
      <c r="E966" s="31"/>
      <c r="F966" s="32"/>
      <c r="G966" s="31"/>
      <c r="H966" s="32"/>
      <c r="I966" s="32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2.75" customHeight="1">
      <c r="A967" s="31"/>
      <c r="B967" s="31"/>
      <c r="C967" s="31"/>
      <c r="D967" s="31"/>
      <c r="E967" s="31"/>
      <c r="F967" s="32"/>
      <c r="G967" s="31"/>
      <c r="H967" s="32"/>
      <c r="I967" s="32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2.75" customHeight="1">
      <c r="A968" s="31"/>
      <c r="B968" s="31"/>
      <c r="C968" s="31"/>
      <c r="D968" s="31"/>
      <c r="E968" s="31"/>
      <c r="F968" s="32"/>
      <c r="G968" s="31"/>
      <c r="H968" s="32"/>
      <c r="I968" s="32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2.75" customHeight="1">
      <c r="A969" s="31"/>
      <c r="B969" s="31"/>
      <c r="C969" s="31"/>
      <c r="D969" s="31"/>
      <c r="E969" s="31"/>
      <c r="F969" s="32"/>
      <c r="G969" s="31"/>
      <c r="H969" s="32"/>
      <c r="I969" s="32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2.75" customHeight="1">
      <c r="A970" s="31"/>
      <c r="B970" s="31"/>
      <c r="C970" s="31"/>
      <c r="D970" s="31"/>
      <c r="E970" s="31"/>
      <c r="F970" s="32"/>
      <c r="G970" s="31"/>
      <c r="H970" s="32"/>
      <c r="I970" s="32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2.75" customHeight="1">
      <c r="A971" s="31"/>
      <c r="B971" s="31"/>
      <c r="C971" s="31"/>
      <c r="D971" s="31"/>
      <c r="E971" s="31"/>
      <c r="F971" s="32"/>
      <c r="G971" s="31"/>
      <c r="H971" s="32"/>
      <c r="I971" s="32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2.75" customHeight="1">
      <c r="A972" s="31"/>
      <c r="B972" s="31"/>
      <c r="C972" s="31"/>
      <c r="D972" s="31"/>
      <c r="E972" s="31"/>
      <c r="F972" s="32"/>
      <c r="G972" s="31"/>
      <c r="H972" s="32"/>
      <c r="I972" s="32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2.75" customHeight="1">
      <c r="A973" s="31"/>
      <c r="B973" s="31"/>
      <c r="C973" s="31"/>
      <c r="D973" s="31"/>
      <c r="E973" s="31"/>
      <c r="F973" s="32"/>
      <c r="G973" s="31"/>
      <c r="H973" s="32"/>
      <c r="I973" s="32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2.75" customHeight="1">
      <c r="A974" s="31"/>
      <c r="B974" s="31"/>
      <c r="C974" s="31"/>
      <c r="D974" s="31"/>
      <c r="E974" s="31"/>
      <c r="F974" s="32"/>
      <c r="G974" s="31"/>
      <c r="H974" s="32"/>
      <c r="I974" s="32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2.75" customHeight="1">
      <c r="A975" s="31"/>
      <c r="B975" s="31"/>
      <c r="C975" s="31"/>
      <c r="D975" s="31"/>
      <c r="E975" s="31"/>
      <c r="F975" s="32"/>
      <c r="G975" s="31"/>
      <c r="H975" s="32"/>
      <c r="I975" s="32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2.75" customHeight="1">
      <c r="A976" s="31"/>
      <c r="B976" s="31"/>
      <c r="C976" s="31"/>
      <c r="D976" s="31"/>
      <c r="E976" s="31"/>
      <c r="F976" s="32"/>
      <c r="G976" s="31"/>
      <c r="H976" s="32"/>
      <c r="I976" s="32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2.75" customHeight="1">
      <c r="A977" s="31"/>
      <c r="B977" s="31"/>
      <c r="C977" s="31"/>
      <c r="D977" s="31"/>
      <c r="E977" s="31"/>
      <c r="F977" s="32"/>
      <c r="G977" s="31"/>
      <c r="H977" s="32"/>
      <c r="I977" s="32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2.75" customHeight="1">
      <c r="A978" s="31"/>
      <c r="B978" s="31"/>
      <c r="C978" s="31"/>
      <c r="D978" s="31"/>
      <c r="E978" s="31"/>
      <c r="F978" s="32"/>
      <c r="G978" s="31"/>
      <c r="H978" s="32"/>
      <c r="I978" s="32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2.75" customHeight="1">
      <c r="A979" s="31"/>
      <c r="B979" s="31"/>
      <c r="C979" s="31"/>
      <c r="D979" s="31"/>
      <c r="E979" s="31"/>
      <c r="F979" s="32"/>
      <c r="G979" s="31"/>
      <c r="H979" s="32"/>
      <c r="I979" s="32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2.75" customHeight="1">
      <c r="A980" s="31"/>
      <c r="B980" s="31"/>
      <c r="C980" s="31"/>
      <c r="D980" s="31"/>
      <c r="E980" s="31"/>
      <c r="F980" s="32"/>
      <c r="G980" s="31"/>
      <c r="H980" s="32"/>
      <c r="I980" s="32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2.75" customHeight="1">
      <c r="A981" s="31"/>
      <c r="B981" s="31"/>
      <c r="C981" s="31"/>
      <c r="D981" s="31"/>
      <c r="E981" s="31"/>
      <c r="F981" s="32"/>
      <c r="G981" s="31"/>
      <c r="H981" s="32"/>
      <c r="I981" s="32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2.75" customHeight="1">
      <c r="A982" s="31"/>
      <c r="B982" s="31"/>
      <c r="C982" s="31"/>
      <c r="D982" s="31"/>
      <c r="E982" s="31"/>
      <c r="F982" s="32"/>
      <c r="G982" s="31"/>
      <c r="H982" s="32"/>
      <c r="I982" s="32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2.75" customHeight="1">
      <c r="A983" s="31"/>
      <c r="B983" s="31"/>
      <c r="C983" s="31"/>
      <c r="D983" s="31"/>
      <c r="E983" s="31"/>
      <c r="F983" s="32"/>
      <c r="G983" s="31"/>
      <c r="H983" s="32"/>
      <c r="I983" s="32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2.75" customHeight="1">
      <c r="A984" s="31"/>
      <c r="B984" s="31"/>
      <c r="C984" s="31"/>
      <c r="D984" s="31"/>
      <c r="E984" s="31"/>
      <c r="F984" s="32"/>
      <c r="G984" s="31"/>
      <c r="H984" s="32"/>
      <c r="I984" s="32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2.75" customHeight="1">
      <c r="A985" s="31"/>
      <c r="B985" s="31"/>
      <c r="C985" s="31"/>
      <c r="D985" s="31"/>
      <c r="E985" s="31"/>
      <c r="F985" s="32"/>
      <c r="G985" s="31"/>
      <c r="H985" s="32"/>
      <c r="I985" s="32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2.75" customHeight="1">
      <c r="A986" s="31"/>
      <c r="B986" s="31"/>
      <c r="C986" s="31"/>
      <c r="D986" s="31"/>
      <c r="E986" s="31"/>
      <c r="F986" s="32"/>
      <c r="G986" s="31"/>
      <c r="H986" s="32"/>
      <c r="I986" s="32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2.75" customHeight="1">
      <c r="A987" s="31"/>
      <c r="B987" s="31"/>
      <c r="C987" s="31"/>
      <c r="D987" s="31"/>
      <c r="E987" s="31"/>
      <c r="F987" s="32"/>
      <c r="G987" s="31"/>
      <c r="H987" s="32"/>
      <c r="I987" s="32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2.75" customHeight="1">
      <c r="A988" s="31"/>
      <c r="B988" s="31"/>
      <c r="C988" s="31"/>
      <c r="D988" s="31"/>
      <c r="E988" s="31"/>
      <c r="F988" s="32"/>
      <c r="G988" s="31"/>
      <c r="H988" s="32"/>
      <c r="I988" s="32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2.75" customHeight="1">
      <c r="A989" s="31"/>
      <c r="B989" s="31"/>
      <c r="C989" s="31"/>
      <c r="D989" s="31"/>
      <c r="E989" s="31"/>
      <c r="F989" s="32"/>
      <c r="G989" s="31"/>
      <c r="H989" s="32"/>
      <c r="I989" s="32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2.75" customHeight="1">
      <c r="A990" s="31"/>
      <c r="B990" s="31"/>
      <c r="C990" s="31"/>
      <c r="D990" s="31"/>
      <c r="E990" s="31"/>
      <c r="F990" s="32"/>
      <c r="G990" s="31"/>
      <c r="H990" s="32"/>
      <c r="I990" s="32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2.75" customHeight="1">
      <c r="A991" s="31"/>
      <c r="B991" s="31"/>
      <c r="C991" s="31"/>
      <c r="D991" s="31"/>
      <c r="E991" s="31"/>
      <c r="F991" s="32"/>
      <c r="G991" s="31"/>
      <c r="H991" s="32"/>
      <c r="I991" s="32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2.75" customHeight="1">
      <c r="A992" s="31"/>
      <c r="B992" s="31"/>
      <c r="C992" s="31"/>
      <c r="D992" s="31"/>
      <c r="E992" s="31"/>
      <c r="F992" s="32"/>
      <c r="G992" s="31"/>
      <c r="H992" s="32"/>
      <c r="I992" s="32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2.75" customHeight="1">
      <c r="A993" s="31"/>
      <c r="B993" s="31"/>
      <c r="C993" s="31"/>
      <c r="D993" s="31"/>
      <c r="E993" s="31"/>
      <c r="F993" s="32"/>
      <c r="G993" s="31"/>
      <c r="H993" s="32"/>
      <c r="I993" s="32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2.75" customHeight="1">
      <c r="A994" s="31"/>
      <c r="B994" s="31"/>
      <c r="C994" s="31"/>
      <c r="D994" s="31"/>
      <c r="E994" s="31"/>
      <c r="F994" s="32"/>
      <c r="G994" s="31"/>
      <c r="H994" s="32"/>
      <c r="I994" s="32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2.75" customHeight="1">
      <c r="A995" s="31"/>
      <c r="B995" s="31"/>
      <c r="C995" s="31"/>
      <c r="D995" s="31"/>
      <c r="E995" s="31"/>
      <c r="F995" s="32"/>
      <c r="G995" s="31"/>
      <c r="H995" s="32"/>
      <c r="I995" s="32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2.75" customHeight="1">
      <c r="A996" s="31"/>
      <c r="B996" s="31"/>
      <c r="C996" s="31"/>
      <c r="D996" s="31"/>
      <c r="E996" s="31"/>
      <c r="F996" s="32"/>
      <c r="G996" s="31"/>
      <c r="H996" s="32"/>
      <c r="I996" s="32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2.75" customHeight="1">
      <c r="A997" s="31"/>
      <c r="B997" s="31"/>
      <c r="C997" s="31"/>
      <c r="D997" s="31"/>
      <c r="E997" s="31"/>
      <c r="F997" s="32"/>
      <c r="G997" s="31"/>
      <c r="H997" s="32"/>
      <c r="I997" s="32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2.75" customHeight="1">
      <c r="A998" s="31"/>
      <c r="B998" s="31"/>
      <c r="C998" s="31"/>
      <c r="D998" s="31"/>
      <c r="E998" s="31"/>
      <c r="F998" s="32"/>
      <c r="G998" s="31"/>
      <c r="H998" s="32"/>
      <c r="I998" s="32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2.75" customHeight="1">
      <c r="A999" s="31"/>
      <c r="B999" s="31"/>
      <c r="C999" s="31"/>
      <c r="D999" s="31"/>
      <c r="E999" s="31"/>
      <c r="F999" s="32"/>
      <c r="G999" s="31"/>
      <c r="H999" s="32"/>
      <c r="I999" s="32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2.75" customHeight="1">
      <c r="A1000" s="31"/>
      <c r="B1000" s="31"/>
      <c r="C1000" s="31"/>
      <c r="D1000" s="31"/>
      <c r="E1000" s="31"/>
      <c r="F1000" s="32"/>
      <c r="G1000" s="31"/>
      <c r="H1000" s="32"/>
      <c r="I1000" s="32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spans="1:26" ht="12.75" customHeight="1">
      <c r="A1001" s="31"/>
      <c r="B1001" s="31"/>
      <c r="C1001" s="31"/>
      <c r="D1001" s="31"/>
      <c r="E1001" s="31"/>
      <c r="F1001" s="32"/>
      <c r="G1001" s="31"/>
      <c r="H1001" s="32"/>
      <c r="I1001" s="32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spans="1:26" ht="12.75" customHeight="1">
      <c r="A1002" s="31"/>
      <c r="B1002" s="31"/>
      <c r="C1002" s="31"/>
      <c r="D1002" s="31"/>
      <c r="E1002" s="31"/>
      <c r="F1002" s="32"/>
      <c r="G1002" s="31"/>
      <c r="H1002" s="32"/>
      <c r="I1002" s="32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  <row r="1003" spans="1:26" ht="12.75" customHeight="1">
      <c r="A1003" s="31"/>
      <c r="B1003" s="31"/>
      <c r="C1003" s="31"/>
      <c r="D1003" s="31"/>
      <c r="E1003" s="31"/>
      <c r="F1003" s="32"/>
      <c r="G1003" s="31"/>
      <c r="H1003" s="32"/>
      <c r="I1003" s="32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</row>
    <row r="1004" spans="1:26" ht="12.75" customHeight="1">
      <c r="A1004" s="31"/>
      <c r="B1004" s="31"/>
      <c r="C1004" s="31"/>
      <c r="D1004" s="31"/>
      <c r="E1004" s="31"/>
      <c r="F1004" s="32"/>
      <c r="G1004" s="31"/>
      <c r="H1004" s="32"/>
      <c r="I1004" s="32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</row>
    <row r="1005" spans="1:26" ht="12.75" customHeight="1">
      <c r="A1005" s="31"/>
      <c r="B1005" s="31"/>
      <c r="C1005" s="31"/>
      <c r="D1005" s="31"/>
      <c r="E1005" s="31"/>
      <c r="F1005" s="32"/>
      <c r="G1005" s="31"/>
      <c r="H1005" s="32"/>
      <c r="I1005" s="32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</row>
    <row r="1006" spans="1:26" ht="12.75" customHeight="1">
      <c r="A1006" s="31"/>
      <c r="B1006" s="31"/>
      <c r="C1006" s="31"/>
      <c r="D1006" s="31"/>
      <c r="E1006" s="31"/>
      <c r="F1006" s="32"/>
      <c r="G1006" s="31"/>
      <c r="H1006" s="32"/>
      <c r="I1006" s="32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</row>
    <row r="1007" spans="1:26" ht="12.75" customHeight="1">
      <c r="A1007" s="31"/>
      <c r="B1007" s="31"/>
      <c r="C1007" s="31"/>
      <c r="D1007" s="31"/>
      <c r="E1007" s="31"/>
      <c r="F1007" s="32"/>
      <c r="G1007" s="31"/>
      <c r="H1007" s="32"/>
      <c r="I1007" s="32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</row>
    <row r="1008" spans="1:26" ht="12.75" customHeight="1">
      <c r="A1008" s="31"/>
      <c r="B1008" s="31"/>
      <c r="C1008" s="31"/>
      <c r="D1008" s="31"/>
      <c r="E1008" s="31"/>
      <c r="F1008" s="32"/>
      <c r="G1008" s="31"/>
      <c r="H1008" s="32"/>
      <c r="I1008" s="32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</row>
    <row r="1009" spans="1:26" ht="12.75" customHeight="1">
      <c r="A1009" s="31"/>
      <c r="B1009" s="31"/>
      <c r="C1009" s="31"/>
      <c r="D1009" s="31"/>
      <c r="E1009" s="31"/>
      <c r="F1009" s="32"/>
      <c r="G1009" s="31"/>
      <c r="H1009" s="32"/>
      <c r="I1009" s="32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</row>
    <row r="1010" spans="1:26" ht="12.75" customHeight="1">
      <c r="A1010" s="31"/>
      <c r="B1010" s="31"/>
      <c r="C1010" s="31"/>
      <c r="D1010" s="31"/>
      <c r="E1010" s="31"/>
      <c r="F1010" s="32"/>
      <c r="G1010" s="31"/>
      <c r="H1010" s="32"/>
      <c r="I1010" s="32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</row>
    <row r="1011" spans="1:26" ht="12.75" customHeight="1">
      <c r="A1011" s="31"/>
      <c r="B1011" s="31"/>
      <c r="C1011" s="31"/>
      <c r="D1011" s="31"/>
      <c r="E1011" s="31"/>
      <c r="F1011" s="32"/>
      <c r="G1011" s="31"/>
      <c r="H1011" s="32"/>
      <c r="I1011" s="32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</row>
    <row r="1012" spans="1:26" ht="12.75" customHeight="1">
      <c r="A1012" s="31"/>
      <c r="B1012" s="31"/>
      <c r="C1012" s="31"/>
      <c r="D1012" s="31"/>
      <c r="E1012" s="31"/>
      <c r="F1012" s="32"/>
      <c r="G1012" s="31"/>
      <c r="H1012" s="32"/>
      <c r="I1012" s="32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</row>
    <row r="1013" spans="1:26" ht="12.75" customHeight="1">
      <c r="A1013" s="31"/>
      <c r="B1013" s="31"/>
      <c r="C1013" s="31"/>
      <c r="D1013" s="31"/>
      <c r="E1013" s="31"/>
      <c r="F1013" s="32"/>
      <c r="G1013" s="31"/>
      <c r="H1013" s="32"/>
      <c r="I1013" s="32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</row>
    <row r="1014" spans="1:26" ht="12.75" customHeight="1">
      <c r="A1014" s="31"/>
      <c r="B1014" s="31"/>
      <c r="C1014" s="31"/>
      <c r="D1014" s="31"/>
      <c r="E1014" s="31"/>
      <c r="F1014" s="32"/>
      <c r="G1014" s="31"/>
      <c r="H1014" s="32"/>
      <c r="I1014" s="32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</row>
    <row r="1015" spans="1:26" ht="12.75" customHeight="1">
      <c r="A1015" s="31"/>
      <c r="B1015" s="31"/>
      <c r="C1015" s="31"/>
      <c r="D1015" s="31"/>
      <c r="E1015" s="31"/>
      <c r="F1015" s="32"/>
      <c r="G1015" s="31"/>
      <c r="H1015" s="32"/>
      <c r="I1015" s="32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</row>
    <row r="1016" spans="1:26" ht="12.75" customHeight="1">
      <c r="A1016" s="31"/>
      <c r="B1016" s="31"/>
      <c r="C1016" s="31"/>
      <c r="D1016" s="31"/>
      <c r="E1016" s="31"/>
      <c r="F1016" s="32"/>
      <c r="G1016" s="31"/>
      <c r="H1016" s="32"/>
      <c r="I1016" s="32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</row>
    <row r="1017" spans="1:26" ht="12.75" customHeight="1">
      <c r="A1017" s="31"/>
      <c r="B1017" s="31"/>
      <c r="C1017" s="31"/>
      <c r="D1017" s="31"/>
      <c r="E1017" s="31"/>
      <c r="F1017" s="32"/>
      <c r="G1017" s="31"/>
      <c r="H1017" s="32"/>
      <c r="I1017" s="32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</row>
    <row r="1018" spans="1:26" ht="12.75" customHeight="1">
      <c r="A1018" s="31"/>
      <c r="B1018" s="31"/>
      <c r="C1018" s="31"/>
      <c r="D1018" s="31"/>
      <c r="E1018" s="31"/>
      <c r="F1018" s="32"/>
      <c r="G1018" s="31"/>
      <c r="H1018" s="32"/>
      <c r="I1018" s="32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</row>
    <row r="1019" spans="1:26" ht="12.75" customHeight="1">
      <c r="A1019" s="31"/>
      <c r="B1019" s="31"/>
      <c r="C1019" s="31"/>
      <c r="D1019" s="31"/>
      <c r="E1019" s="31"/>
      <c r="F1019" s="32"/>
      <c r="G1019" s="31"/>
      <c r="H1019" s="32"/>
      <c r="I1019" s="32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</row>
    <row r="1020" spans="1:26" ht="12.75" customHeight="1">
      <c r="A1020" s="31"/>
      <c r="B1020" s="31"/>
      <c r="C1020" s="31"/>
      <c r="D1020" s="31"/>
      <c r="E1020" s="31"/>
      <c r="F1020" s="32"/>
      <c r="G1020" s="31"/>
      <c r="H1020" s="32"/>
      <c r="I1020" s="32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</row>
    <row r="1021" spans="1:26" ht="12.75" customHeight="1">
      <c r="A1021" s="31"/>
      <c r="B1021" s="31"/>
      <c r="C1021" s="31"/>
      <c r="D1021" s="31"/>
      <c r="E1021" s="31"/>
      <c r="F1021" s="32"/>
      <c r="G1021" s="31"/>
      <c r="H1021" s="32"/>
      <c r="I1021" s="32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</row>
    <row r="1022" spans="1:26" ht="12.75" customHeight="1">
      <c r="A1022" s="31"/>
      <c r="B1022" s="31"/>
      <c r="C1022" s="31"/>
      <c r="D1022" s="31"/>
      <c r="E1022" s="31"/>
      <c r="F1022" s="32"/>
      <c r="G1022" s="31"/>
      <c r="H1022" s="32"/>
      <c r="I1022" s="32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</row>
    <row r="1023" spans="1:26" ht="12.75" customHeight="1">
      <c r="A1023" s="31"/>
      <c r="B1023" s="31"/>
      <c r="C1023" s="31"/>
      <c r="D1023" s="31"/>
      <c r="E1023" s="31"/>
      <c r="F1023" s="32"/>
      <c r="G1023" s="31"/>
      <c r="H1023" s="32"/>
      <c r="I1023" s="32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</row>
    <row r="1024" spans="1:26" ht="12.75" customHeight="1">
      <c r="A1024" s="31"/>
      <c r="B1024" s="31"/>
      <c r="C1024" s="31"/>
      <c r="D1024" s="31"/>
      <c r="E1024" s="31"/>
      <c r="F1024" s="32"/>
      <c r="G1024" s="31"/>
      <c r="H1024" s="32"/>
      <c r="I1024" s="32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</row>
    <row r="1025" spans="1:26" ht="12.75" customHeight="1">
      <c r="A1025" s="31"/>
      <c r="B1025" s="31"/>
      <c r="C1025" s="31"/>
      <c r="D1025" s="31"/>
      <c r="E1025" s="31"/>
      <c r="F1025" s="32"/>
      <c r="G1025" s="31"/>
      <c r="H1025" s="32"/>
      <c r="I1025" s="32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</row>
    <row r="1026" spans="1:26" ht="12.75" customHeight="1">
      <c r="A1026" s="31"/>
      <c r="B1026" s="31"/>
      <c r="C1026" s="31"/>
      <c r="D1026" s="31"/>
      <c r="E1026" s="31"/>
      <c r="F1026" s="32"/>
      <c r="G1026" s="31"/>
      <c r="H1026" s="32"/>
      <c r="I1026" s="32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</row>
    <row r="1027" spans="1:26" ht="12.75" customHeight="1">
      <c r="A1027" s="31"/>
      <c r="B1027" s="31"/>
      <c r="C1027" s="31"/>
      <c r="D1027" s="31"/>
      <c r="E1027" s="31"/>
      <c r="F1027" s="32"/>
      <c r="G1027" s="31"/>
      <c r="H1027" s="32"/>
      <c r="I1027" s="32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</row>
    <row r="1028" spans="1:26" ht="12.75" customHeight="1">
      <c r="A1028" s="31"/>
      <c r="B1028" s="31"/>
      <c r="C1028" s="31"/>
      <c r="D1028" s="31"/>
      <c r="E1028" s="31"/>
      <c r="F1028" s="32"/>
      <c r="G1028" s="31"/>
      <c r="H1028" s="32"/>
      <c r="I1028" s="32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</row>
    <row r="1029" spans="1:26" ht="12.75" customHeight="1">
      <c r="A1029" s="31"/>
      <c r="B1029" s="31"/>
      <c r="C1029" s="31"/>
      <c r="D1029" s="31"/>
      <c r="E1029" s="31"/>
      <c r="F1029" s="32"/>
      <c r="G1029" s="31"/>
      <c r="H1029" s="32"/>
      <c r="I1029" s="32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</row>
    <row r="1030" spans="1:26" ht="12.75" customHeight="1">
      <c r="A1030" s="31"/>
      <c r="B1030" s="31"/>
      <c r="C1030" s="31"/>
      <c r="D1030" s="31"/>
      <c r="E1030" s="31"/>
      <c r="F1030" s="32"/>
      <c r="G1030" s="31"/>
      <c r="H1030" s="32"/>
      <c r="I1030" s="32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</row>
    <row r="1031" spans="1:26" ht="12.75" customHeight="1">
      <c r="A1031" s="31"/>
      <c r="B1031" s="31"/>
      <c r="C1031" s="31"/>
      <c r="D1031" s="31"/>
      <c r="E1031" s="31"/>
      <c r="F1031" s="32"/>
      <c r="G1031" s="31"/>
      <c r="H1031" s="32"/>
      <c r="I1031" s="32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</row>
    <row r="1032" spans="1:26" ht="12.75" customHeight="1">
      <c r="A1032" s="31"/>
      <c r="B1032" s="31"/>
      <c r="C1032" s="31"/>
      <c r="D1032" s="31"/>
      <c r="E1032" s="31"/>
      <c r="F1032" s="32"/>
      <c r="G1032" s="31"/>
      <c r="H1032" s="32"/>
      <c r="I1032" s="32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</row>
    <row r="1033" spans="1:26" ht="12.75" customHeight="1">
      <c r="A1033" s="31"/>
      <c r="B1033" s="31"/>
      <c r="C1033" s="31"/>
      <c r="D1033" s="31"/>
      <c r="E1033" s="31"/>
      <c r="F1033" s="32"/>
      <c r="G1033" s="31"/>
      <c r="H1033" s="32"/>
      <c r="I1033" s="32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</row>
    <row r="1034" spans="1:26" ht="12.75" customHeight="1">
      <c r="A1034" s="31"/>
      <c r="B1034" s="31"/>
      <c r="C1034" s="31"/>
      <c r="D1034" s="31"/>
      <c r="E1034" s="31"/>
      <c r="F1034" s="32"/>
      <c r="G1034" s="31"/>
      <c r="H1034" s="32"/>
      <c r="I1034" s="32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</row>
    <row r="1035" spans="1:26" ht="12.75" customHeight="1">
      <c r="A1035" s="31"/>
      <c r="B1035" s="31"/>
      <c r="C1035" s="31"/>
      <c r="D1035" s="31"/>
      <c r="E1035" s="31"/>
      <c r="F1035" s="32"/>
      <c r="G1035" s="31"/>
      <c r="H1035" s="32"/>
      <c r="I1035" s="32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</row>
    <row r="1036" spans="1:26" ht="12.75" customHeight="1">
      <c r="A1036" s="31"/>
      <c r="B1036" s="31"/>
      <c r="C1036" s="31"/>
      <c r="D1036" s="31"/>
      <c r="E1036" s="31"/>
      <c r="F1036" s="32"/>
      <c r="G1036" s="31"/>
      <c r="H1036" s="32"/>
      <c r="I1036" s="32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</row>
    <row r="1037" spans="1:26" ht="12.75" customHeight="1">
      <c r="A1037" s="31"/>
      <c r="B1037" s="31"/>
      <c r="C1037" s="31"/>
      <c r="D1037" s="31"/>
      <c r="E1037" s="31"/>
      <c r="F1037" s="32"/>
      <c r="G1037" s="31"/>
      <c r="H1037" s="32"/>
      <c r="I1037" s="32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</row>
    <row r="1038" spans="1:26" ht="12.75" customHeight="1">
      <c r="A1038" s="31"/>
      <c r="B1038" s="31"/>
      <c r="C1038" s="31"/>
      <c r="D1038" s="31"/>
      <c r="E1038" s="31"/>
      <c r="F1038" s="32"/>
      <c r="G1038" s="31"/>
      <c r="H1038" s="32"/>
      <c r="I1038" s="32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</row>
    <row r="1039" spans="1:26" ht="12.75" customHeight="1">
      <c r="A1039" s="31"/>
      <c r="B1039" s="31"/>
      <c r="C1039" s="31"/>
      <c r="D1039" s="31"/>
      <c r="E1039" s="31"/>
      <c r="F1039" s="32"/>
      <c r="G1039" s="31"/>
      <c r="H1039" s="32"/>
      <c r="I1039" s="32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</row>
    <row r="1040" spans="1:26" ht="12.75" customHeight="1">
      <c r="A1040" s="31"/>
      <c r="B1040" s="31"/>
      <c r="C1040" s="31"/>
      <c r="D1040" s="31"/>
      <c r="E1040" s="31"/>
      <c r="F1040" s="32"/>
      <c r="G1040" s="31"/>
      <c r="H1040" s="32"/>
      <c r="I1040" s="32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</row>
    <row r="1041" spans="1:26" ht="12.75" customHeight="1">
      <c r="A1041" s="31"/>
      <c r="B1041" s="31"/>
      <c r="C1041" s="31"/>
      <c r="D1041" s="31"/>
      <c r="E1041" s="31"/>
      <c r="F1041" s="32"/>
      <c r="G1041" s="31"/>
      <c r="H1041" s="32"/>
      <c r="I1041" s="32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</row>
    <row r="1042" spans="1:26" ht="12.75" customHeight="1">
      <c r="A1042" s="31"/>
      <c r="B1042" s="31"/>
      <c r="C1042" s="31"/>
      <c r="D1042" s="31"/>
      <c r="E1042" s="31"/>
      <c r="F1042" s="32"/>
      <c r="G1042" s="31"/>
      <c r="H1042" s="32"/>
      <c r="I1042" s="32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</row>
    <row r="1043" spans="1:26" ht="12.75" customHeight="1">
      <c r="A1043" s="31"/>
      <c r="B1043" s="31"/>
      <c r="C1043" s="31"/>
      <c r="D1043" s="31"/>
      <c r="E1043" s="31"/>
      <c r="F1043" s="32"/>
      <c r="G1043" s="31"/>
      <c r="H1043" s="32"/>
      <c r="I1043" s="32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</row>
    <row r="1044" spans="1:26" ht="12.75" customHeight="1">
      <c r="A1044" s="31"/>
      <c r="B1044" s="31"/>
      <c r="C1044" s="31"/>
      <c r="D1044" s="31"/>
      <c r="E1044" s="31"/>
      <c r="F1044" s="32"/>
      <c r="G1044" s="31"/>
      <c r="H1044" s="32"/>
      <c r="I1044" s="32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</row>
    <row r="1045" spans="1:26" ht="12.75" customHeight="1">
      <c r="A1045" s="31"/>
      <c r="B1045" s="31"/>
      <c r="C1045" s="31"/>
      <c r="D1045" s="31"/>
      <c r="E1045" s="31"/>
      <c r="F1045" s="32"/>
      <c r="G1045" s="31"/>
      <c r="H1045" s="32"/>
      <c r="I1045" s="32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</row>
    <row r="1046" spans="1:26" ht="12.75" customHeight="1">
      <c r="A1046" s="31"/>
      <c r="B1046" s="31"/>
      <c r="C1046" s="31"/>
      <c r="D1046" s="31"/>
      <c r="E1046" s="31"/>
      <c r="F1046" s="32"/>
      <c r="G1046" s="31"/>
      <c r="H1046" s="32"/>
      <c r="I1046" s="32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</row>
    <row r="1047" spans="1:26" ht="12.75" customHeight="1">
      <c r="A1047" s="31"/>
      <c r="B1047" s="31"/>
      <c r="C1047" s="31"/>
      <c r="D1047" s="31"/>
      <c r="E1047" s="31"/>
      <c r="F1047" s="32"/>
      <c r="G1047" s="31"/>
      <c r="H1047" s="32"/>
      <c r="I1047" s="32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</row>
    <row r="1048" spans="1:26" ht="12.75" customHeight="1">
      <c r="A1048" s="31"/>
      <c r="B1048" s="31"/>
      <c r="C1048" s="31"/>
      <c r="D1048" s="31"/>
      <c r="E1048" s="31"/>
      <c r="F1048" s="32"/>
      <c r="G1048" s="31"/>
      <c r="H1048" s="32"/>
      <c r="I1048" s="32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</row>
    <row r="1049" spans="1:26" ht="12.75" customHeight="1">
      <c r="A1049" s="31"/>
      <c r="B1049" s="31"/>
      <c r="C1049" s="31"/>
      <c r="D1049" s="31"/>
      <c r="E1049" s="31"/>
      <c r="F1049" s="32"/>
      <c r="G1049" s="31"/>
      <c r="H1049" s="32"/>
      <c r="I1049" s="32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</row>
    <row r="1050" spans="1:26" ht="12.75" customHeight="1">
      <c r="A1050" s="31"/>
      <c r="B1050" s="31"/>
      <c r="C1050" s="31"/>
      <c r="D1050" s="31"/>
      <c r="E1050" s="31"/>
      <c r="F1050" s="32"/>
      <c r="G1050" s="31"/>
      <c r="H1050" s="32"/>
      <c r="I1050" s="32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</row>
    <row r="1051" spans="1:26" ht="12.75" customHeight="1">
      <c r="A1051" s="31"/>
      <c r="B1051" s="31"/>
      <c r="C1051" s="31"/>
      <c r="D1051" s="31"/>
      <c r="E1051" s="31"/>
      <c r="F1051" s="32"/>
      <c r="G1051" s="31"/>
      <c r="H1051" s="32"/>
      <c r="I1051" s="32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</row>
    <row r="1052" spans="1:26" ht="12.75" customHeight="1">
      <c r="A1052" s="31"/>
      <c r="B1052" s="31"/>
      <c r="C1052" s="31"/>
      <c r="D1052" s="31"/>
      <c r="E1052" s="31"/>
      <c r="F1052" s="32"/>
      <c r="G1052" s="31"/>
      <c r="H1052" s="32"/>
      <c r="I1052" s="32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</row>
    <row r="1053" spans="1:26" ht="12.75" customHeight="1">
      <c r="A1053" s="31"/>
      <c r="B1053" s="31"/>
      <c r="C1053" s="31"/>
      <c r="D1053" s="31"/>
      <c r="E1053" s="31"/>
      <c r="F1053" s="32"/>
      <c r="G1053" s="31"/>
      <c r="H1053" s="32"/>
      <c r="I1053" s="32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</row>
    <row r="1054" spans="1:26" ht="12.75" customHeight="1">
      <c r="A1054" s="31"/>
      <c r="B1054" s="31"/>
      <c r="C1054" s="31"/>
      <c r="D1054" s="31"/>
      <c r="E1054" s="31"/>
      <c r="F1054" s="32"/>
      <c r="G1054" s="31"/>
      <c r="H1054" s="32"/>
      <c r="I1054" s="32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</row>
    <row r="1055" spans="1:26" ht="12.75" customHeight="1">
      <c r="A1055" s="31"/>
      <c r="B1055" s="31"/>
      <c r="C1055" s="31"/>
      <c r="D1055" s="31"/>
      <c r="E1055" s="31"/>
      <c r="F1055" s="32"/>
      <c r="G1055" s="31"/>
      <c r="H1055" s="32"/>
      <c r="I1055" s="32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</row>
    <row r="1056" spans="1:26" ht="12.75" customHeight="1">
      <c r="A1056" s="31"/>
      <c r="B1056" s="31"/>
      <c r="C1056" s="31"/>
      <c r="D1056" s="31"/>
      <c r="E1056" s="31"/>
      <c r="F1056" s="32"/>
      <c r="G1056" s="31"/>
      <c r="H1056" s="32"/>
      <c r="I1056" s="32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</row>
    <row r="1057" spans="1:26" ht="12.75" customHeight="1">
      <c r="A1057" s="31"/>
      <c r="B1057" s="31"/>
      <c r="C1057" s="31"/>
      <c r="D1057" s="31"/>
      <c r="E1057" s="31"/>
      <c r="F1057" s="32"/>
      <c r="G1057" s="31"/>
      <c r="H1057" s="32"/>
      <c r="I1057" s="32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</row>
    <row r="1058" spans="1:26" ht="12.75" customHeight="1">
      <c r="A1058" s="31"/>
      <c r="B1058" s="31"/>
      <c r="C1058" s="31"/>
      <c r="D1058" s="31"/>
      <c r="E1058" s="31"/>
      <c r="F1058" s="32"/>
      <c r="G1058" s="31"/>
      <c r="H1058" s="32"/>
      <c r="I1058" s="32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</row>
    <row r="1059" spans="1:26" ht="12.75" customHeight="1">
      <c r="A1059" s="31"/>
      <c r="B1059" s="31"/>
      <c r="C1059" s="31"/>
      <c r="D1059" s="31"/>
      <c r="E1059" s="31"/>
      <c r="F1059" s="32"/>
      <c r="G1059" s="31"/>
      <c r="H1059" s="32"/>
      <c r="I1059" s="32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</row>
    <row r="1060" spans="1:26" ht="12.75" customHeight="1">
      <c r="A1060" s="31"/>
      <c r="B1060" s="31"/>
      <c r="C1060" s="31"/>
      <c r="D1060" s="31"/>
      <c r="E1060" s="31"/>
      <c r="F1060" s="32"/>
      <c r="G1060" s="31"/>
      <c r="H1060" s="32"/>
      <c r="I1060" s="32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</row>
    <row r="1061" spans="1:26" ht="12.75" customHeight="1">
      <c r="A1061" s="31"/>
      <c r="B1061" s="31"/>
      <c r="C1061" s="31"/>
      <c r="D1061" s="31"/>
      <c r="E1061" s="31"/>
      <c r="F1061" s="32"/>
      <c r="G1061" s="31"/>
      <c r="H1061" s="32"/>
      <c r="I1061" s="32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</row>
    <row r="1062" spans="1:26" ht="12.75" customHeight="1">
      <c r="A1062" s="31"/>
      <c r="B1062" s="31"/>
      <c r="C1062" s="31"/>
      <c r="D1062" s="31"/>
      <c r="E1062" s="31"/>
      <c r="F1062" s="32"/>
      <c r="G1062" s="31"/>
      <c r="H1062" s="32"/>
      <c r="I1062" s="32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</row>
    <row r="1063" spans="1:26" ht="12.75" customHeight="1">
      <c r="A1063" s="31"/>
      <c r="B1063" s="31"/>
      <c r="C1063" s="31"/>
      <c r="D1063" s="31"/>
      <c r="E1063" s="31"/>
      <c r="F1063" s="32"/>
      <c r="G1063" s="31"/>
      <c r="H1063" s="32"/>
      <c r="I1063" s="32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</row>
    <row r="1064" spans="1:26" ht="12.75" customHeight="1">
      <c r="A1064" s="31"/>
      <c r="B1064" s="31"/>
      <c r="C1064" s="31"/>
      <c r="D1064" s="31"/>
      <c r="E1064" s="31"/>
      <c r="F1064" s="32"/>
      <c r="G1064" s="31"/>
      <c r="H1064" s="32"/>
      <c r="I1064" s="32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</row>
    <row r="1065" spans="1:26" ht="12.75" customHeight="1">
      <c r="A1065" s="31"/>
      <c r="B1065" s="31"/>
      <c r="C1065" s="31"/>
      <c r="D1065" s="31"/>
      <c r="E1065" s="31"/>
      <c r="F1065" s="32"/>
      <c r="G1065" s="31"/>
      <c r="H1065" s="32"/>
      <c r="I1065" s="32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</row>
    <row r="1066" spans="1:26" ht="12.75" customHeight="1">
      <c r="A1066" s="31"/>
      <c r="B1066" s="31"/>
      <c r="C1066" s="31"/>
      <c r="D1066" s="31"/>
      <c r="E1066" s="31"/>
      <c r="F1066" s="32"/>
      <c r="G1066" s="31"/>
      <c r="H1066" s="32"/>
      <c r="I1066" s="32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</row>
    <row r="1067" spans="1:26" ht="12.75" customHeight="1">
      <c r="A1067" s="31"/>
      <c r="B1067" s="31"/>
      <c r="C1067" s="31"/>
      <c r="D1067" s="31"/>
      <c r="E1067" s="31"/>
      <c r="F1067" s="32"/>
      <c r="G1067" s="31"/>
      <c r="H1067" s="32"/>
      <c r="I1067" s="32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</row>
    <row r="1068" spans="1:26" ht="12.75" customHeight="1">
      <c r="A1068" s="31"/>
      <c r="B1068" s="31"/>
      <c r="C1068" s="31"/>
      <c r="D1068" s="31"/>
      <c r="E1068" s="31"/>
      <c r="F1068" s="32"/>
      <c r="G1068" s="31"/>
      <c r="H1068" s="32"/>
      <c r="I1068" s="32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</row>
    <row r="1069" spans="1:26" ht="12.75" customHeight="1">
      <c r="A1069" s="31"/>
      <c r="B1069" s="31"/>
      <c r="C1069" s="31"/>
      <c r="D1069" s="31"/>
      <c r="E1069" s="31"/>
      <c r="F1069" s="32"/>
      <c r="G1069" s="31"/>
      <c r="H1069" s="32"/>
      <c r="I1069" s="32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</row>
    <row r="1070" spans="1:26" ht="12.75" customHeight="1">
      <c r="A1070" s="31"/>
      <c r="B1070" s="31"/>
      <c r="C1070" s="31"/>
      <c r="D1070" s="31"/>
      <c r="E1070" s="31"/>
      <c r="F1070" s="32"/>
      <c r="G1070" s="31"/>
      <c r="H1070" s="32"/>
      <c r="I1070" s="32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</row>
    <row r="1071" spans="1:26" ht="12.75" customHeight="1">
      <c r="A1071" s="31"/>
      <c r="B1071" s="31"/>
      <c r="C1071" s="31"/>
      <c r="D1071" s="31"/>
      <c r="E1071" s="31"/>
      <c r="F1071" s="32"/>
      <c r="G1071" s="31"/>
      <c r="H1071" s="32"/>
      <c r="I1071" s="32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</row>
    <row r="1072" spans="1:26" ht="12.75" customHeight="1">
      <c r="A1072" s="31"/>
      <c r="B1072" s="31"/>
      <c r="C1072" s="31"/>
      <c r="D1072" s="31"/>
      <c r="E1072" s="31"/>
      <c r="F1072" s="32"/>
      <c r="G1072" s="31"/>
      <c r="H1072" s="32"/>
      <c r="I1072" s="32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</row>
    <row r="1073" spans="1:26" ht="12.75" customHeight="1">
      <c r="A1073" s="31"/>
      <c r="B1073" s="31"/>
      <c r="C1073" s="31"/>
      <c r="D1073" s="31"/>
      <c r="E1073" s="31"/>
      <c r="F1073" s="32"/>
      <c r="G1073" s="31"/>
      <c r="H1073" s="32"/>
      <c r="I1073" s="32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</row>
    <row r="1074" spans="1:26" ht="12.75" customHeight="1">
      <c r="A1074" s="31"/>
      <c r="B1074" s="31"/>
      <c r="C1074" s="31"/>
      <c r="D1074" s="31"/>
      <c r="E1074" s="31"/>
      <c r="F1074" s="32"/>
      <c r="G1074" s="31"/>
      <c r="H1074" s="32"/>
      <c r="I1074" s="32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</row>
    <row r="1075" spans="1:26" ht="12.75" customHeight="1">
      <c r="A1075" s="31"/>
      <c r="B1075" s="31"/>
      <c r="C1075" s="31"/>
      <c r="D1075" s="31"/>
      <c r="E1075" s="31"/>
      <c r="F1075" s="32"/>
      <c r="G1075" s="31"/>
      <c r="H1075" s="32"/>
      <c r="I1075" s="32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</row>
    <row r="1076" spans="1:26" ht="12.75" customHeight="1">
      <c r="A1076" s="31"/>
      <c r="B1076" s="31"/>
      <c r="C1076" s="31"/>
      <c r="D1076" s="31"/>
      <c r="E1076" s="31"/>
      <c r="F1076" s="32"/>
      <c r="G1076" s="31"/>
      <c r="H1076" s="32"/>
      <c r="I1076" s="32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</row>
    <row r="1077" spans="1:26" ht="12.75" customHeight="1">
      <c r="A1077" s="31"/>
      <c r="B1077" s="31"/>
      <c r="C1077" s="31"/>
      <c r="D1077" s="31"/>
      <c r="E1077" s="31"/>
      <c r="F1077" s="32"/>
      <c r="G1077" s="31"/>
      <c r="H1077" s="32"/>
      <c r="I1077" s="32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</row>
    <row r="1078" spans="1:26" ht="12.75" customHeight="1">
      <c r="A1078" s="31"/>
      <c r="B1078" s="31"/>
      <c r="C1078" s="31"/>
      <c r="D1078" s="31"/>
      <c r="E1078" s="31"/>
      <c r="F1078" s="32"/>
      <c r="G1078" s="31"/>
      <c r="H1078" s="32"/>
      <c r="I1078" s="32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</row>
    <row r="1079" spans="1:26" ht="12.75" customHeight="1">
      <c r="A1079" s="31"/>
      <c r="B1079" s="31"/>
      <c r="C1079" s="31"/>
      <c r="D1079" s="31"/>
      <c r="E1079" s="31"/>
      <c r="F1079" s="32"/>
      <c r="G1079" s="31"/>
      <c r="H1079" s="32"/>
      <c r="I1079" s="32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</row>
    <row r="1080" spans="1:26" ht="12.75" customHeight="1">
      <c r="A1080" s="31"/>
      <c r="B1080" s="31"/>
      <c r="C1080" s="31"/>
      <c r="D1080" s="31"/>
      <c r="E1080" s="31"/>
      <c r="F1080" s="32"/>
      <c r="G1080" s="31"/>
      <c r="H1080" s="32"/>
      <c r="I1080" s="32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</row>
    <row r="1081" spans="1:26" ht="12.75" customHeight="1">
      <c r="A1081" s="31"/>
      <c r="B1081" s="31"/>
      <c r="C1081" s="31"/>
      <c r="D1081" s="31"/>
      <c r="E1081" s="31"/>
      <c r="F1081" s="32"/>
      <c r="G1081" s="31"/>
      <c r="H1081" s="32"/>
      <c r="I1081" s="32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</row>
    <row r="1082" spans="1:26" ht="12.75" customHeight="1">
      <c r="A1082" s="31"/>
      <c r="B1082" s="31"/>
      <c r="C1082" s="31"/>
      <c r="D1082" s="31"/>
      <c r="E1082" s="31"/>
      <c r="F1082" s="32"/>
      <c r="G1082" s="31"/>
      <c r="H1082" s="32"/>
      <c r="I1082" s="32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</row>
    <row r="1083" spans="1:26" ht="12.75" customHeight="1">
      <c r="A1083" s="31"/>
      <c r="B1083" s="31"/>
      <c r="C1083" s="31"/>
      <c r="D1083" s="31"/>
      <c r="E1083" s="31"/>
      <c r="F1083" s="32"/>
      <c r="G1083" s="31"/>
      <c r="H1083" s="32"/>
      <c r="I1083" s="32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</row>
    <row r="1084" spans="1:26" ht="12.75" customHeight="1">
      <c r="A1084" s="31"/>
      <c r="B1084" s="31"/>
      <c r="C1084" s="31"/>
      <c r="D1084" s="31"/>
      <c r="E1084" s="31"/>
      <c r="F1084" s="32"/>
      <c r="G1084" s="31"/>
      <c r="H1084" s="32"/>
      <c r="I1084" s="32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</row>
    <row r="1085" spans="1:26" ht="12.75" customHeight="1">
      <c r="A1085" s="31"/>
      <c r="B1085" s="31"/>
      <c r="C1085" s="31"/>
      <c r="D1085" s="31"/>
      <c r="E1085" s="31"/>
      <c r="F1085" s="32"/>
      <c r="G1085" s="31"/>
      <c r="H1085" s="32"/>
      <c r="I1085" s="32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</row>
    <row r="1086" spans="1:26" ht="15" customHeight="1">
      <c r="A1086" s="31"/>
      <c r="B1086" s="31"/>
      <c r="C1086" s="31"/>
      <c r="D1086" s="31"/>
      <c r="E1086" s="31"/>
      <c r="F1086" s="32"/>
      <c r="G1086" s="31"/>
      <c r="H1086" s="32"/>
      <c r="I1086" s="32"/>
      <c r="J1086" s="31"/>
    </row>
    <row r="1087" spans="1:26" ht="15" customHeight="1">
      <c r="A1087" s="31"/>
      <c r="B1087" s="31"/>
      <c r="C1087" s="31"/>
      <c r="D1087" s="31"/>
      <c r="E1087" s="31"/>
      <c r="F1087" s="32"/>
      <c r="G1087" s="31"/>
      <c r="H1087" s="32"/>
      <c r="I1087" s="32"/>
      <c r="J1087" s="31"/>
    </row>
    <row r="1088" spans="1:26" ht="15" customHeight="1">
      <c r="A1088" s="31"/>
      <c r="B1088" s="31"/>
      <c r="C1088" s="31"/>
      <c r="D1088" s="31"/>
      <c r="E1088" s="31"/>
      <c r="F1088" s="32"/>
      <c r="G1088" s="31"/>
      <c r="H1088" s="32"/>
      <c r="I1088" s="32"/>
      <c r="J1088" s="31"/>
    </row>
    <row r="1089" spans="1:10" ht="15" customHeight="1">
      <c r="A1089" s="31"/>
      <c r="B1089" s="31"/>
      <c r="C1089" s="31"/>
      <c r="D1089" s="31"/>
      <c r="E1089" s="31"/>
      <c r="F1089" s="32"/>
      <c r="G1089" s="31"/>
      <c r="H1089" s="32"/>
      <c r="I1089" s="32"/>
      <c r="J1089" s="31"/>
    </row>
    <row r="1090" spans="1:10" ht="15" customHeight="1">
      <c r="A1090" s="31"/>
      <c r="B1090" s="31"/>
      <c r="C1090" s="31"/>
      <c r="D1090" s="31"/>
      <c r="E1090" s="31"/>
      <c r="F1090" s="32"/>
      <c r="G1090" s="31"/>
      <c r="H1090" s="32"/>
      <c r="I1090" s="32"/>
      <c r="J1090" s="31"/>
    </row>
    <row r="1091" spans="1:10" ht="15" customHeight="1">
      <c r="A1091" s="31"/>
      <c r="B1091" s="31"/>
      <c r="C1091" s="31"/>
      <c r="D1091" s="31"/>
      <c r="E1091" s="31"/>
      <c r="F1091" s="32"/>
      <c r="G1091" s="31"/>
      <c r="H1091" s="32"/>
      <c r="I1091" s="32"/>
      <c r="J1091" s="31"/>
    </row>
    <row r="1092" spans="1:10" ht="15" customHeight="1">
      <c r="A1092" s="31"/>
      <c r="B1092" s="31"/>
      <c r="C1092" s="31"/>
      <c r="D1092" s="31"/>
      <c r="E1092" s="31"/>
      <c r="F1092" s="32"/>
      <c r="G1092" s="31"/>
      <c r="H1092" s="32"/>
      <c r="I1092" s="32"/>
      <c r="J1092" s="31"/>
    </row>
    <row r="1093" spans="1:10" ht="15" customHeight="1">
      <c r="A1093" s="31"/>
      <c r="B1093" s="31"/>
      <c r="C1093" s="31"/>
      <c r="D1093" s="31"/>
      <c r="E1093" s="31"/>
      <c r="F1093" s="32"/>
      <c r="G1093" s="31"/>
      <c r="H1093" s="32"/>
      <c r="I1093" s="32"/>
      <c r="J1093" s="31"/>
    </row>
    <row r="1094" spans="1:10" ht="15" customHeight="1">
      <c r="A1094" s="31"/>
      <c r="B1094" s="31"/>
      <c r="C1094" s="31"/>
      <c r="D1094" s="31"/>
      <c r="E1094" s="31"/>
      <c r="F1094" s="32"/>
      <c r="G1094" s="31"/>
      <c r="H1094" s="32"/>
      <c r="I1094" s="32"/>
      <c r="J1094" s="31"/>
    </row>
    <row r="1095" spans="1:10" ht="15" customHeight="1">
      <c r="A1095" s="31"/>
      <c r="B1095" s="31"/>
      <c r="C1095" s="31"/>
      <c r="D1095" s="31"/>
      <c r="E1095" s="31"/>
      <c r="F1095" s="32"/>
      <c r="G1095" s="31"/>
      <c r="H1095" s="32"/>
      <c r="I1095" s="32"/>
      <c r="J1095" s="31"/>
    </row>
    <row r="1096" spans="1:10" ht="15" customHeight="1">
      <c r="A1096" s="31"/>
      <c r="B1096" s="31"/>
      <c r="C1096" s="31"/>
      <c r="D1096" s="31"/>
      <c r="E1096" s="31"/>
      <c r="F1096" s="32"/>
      <c r="G1096" s="31"/>
      <c r="H1096" s="32"/>
      <c r="I1096" s="32"/>
      <c r="J1096" s="31"/>
    </row>
    <row r="1097" spans="1:10" ht="15" customHeight="1">
      <c r="A1097" s="31"/>
      <c r="B1097" s="31"/>
      <c r="C1097" s="31"/>
      <c r="D1097" s="31"/>
      <c r="E1097" s="31"/>
      <c r="F1097" s="32"/>
      <c r="G1097" s="31"/>
      <c r="H1097" s="32"/>
      <c r="I1097" s="32"/>
      <c r="J1097" s="31"/>
    </row>
    <row r="1098" spans="1:10" ht="15" customHeight="1">
      <c r="A1098" s="31"/>
      <c r="B1098" s="31"/>
      <c r="C1098" s="31"/>
      <c r="D1098" s="31"/>
      <c r="E1098" s="31"/>
      <c r="F1098" s="32"/>
      <c r="G1098" s="31"/>
      <c r="H1098" s="32"/>
      <c r="I1098" s="32"/>
      <c r="J1098" s="31"/>
    </row>
    <row r="1099" spans="1:10" ht="15" customHeight="1">
      <c r="A1099" s="31"/>
      <c r="B1099" s="31"/>
      <c r="C1099" s="31"/>
      <c r="D1099" s="31"/>
      <c r="E1099" s="31"/>
      <c r="F1099" s="32"/>
      <c r="G1099" s="31"/>
      <c r="H1099" s="32"/>
      <c r="I1099" s="32"/>
      <c r="J1099" s="31"/>
    </row>
    <row r="1100" spans="1:10" ht="15" customHeight="1">
      <c r="A1100" s="31"/>
      <c r="B1100" s="31"/>
      <c r="C1100" s="31"/>
      <c r="D1100" s="31"/>
      <c r="E1100" s="31"/>
      <c r="F1100" s="32"/>
      <c r="G1100" s="31"/>
      <c r="H1100" s="32"/>
      <c r="I1100" s="32"/>
      <c r="J1100" s="31"/>
    </row>
    <row r="1101" spans="1:10" ht="15" customHeight="1">
      <c r="A1101" s="31"/>
      <c r="B1101" s="31"/>
      <c r="C1101" s="31"/>
      <c r="D1101" s="31"/>
      <c r="E1101" s="31"/>
      <c r="F1101" s="32"/>
      <c r="G1101" s="31"/>
      <c r="H1101" s="32"/>
      <c r="I1101" s="32"/>
      <c r="J1101" s="31"/>
    </row>
    <row r="1102" spans="1:10" ht="15" customHeight="1">
      <c r="A1102" s="31"/>
      <c r="B1102" s="31"/>
      <c r="C1102" s="31"/>
      <c r="D1102" s="31"/>
      <c r="E1102" s="31"/>
      <c r="F1102" s="32"/>
      <c r="G1102" s="31"/>
      <c r="H1102" s="32"/>
      <c r="I1102" s="32"/>
      <c r="J1102" s="31"/>
    </row>
    <row r="1103" spans="1:10" ht="15" customHeight="1">
      <c r="A1103" s="31"/>
      <c r="B1103" s="31"/>
      <c r="C1103" s="31"/>
      <c r="D1103" s="31"/>
      <c r="E1103" s="31"/>
      <c r="F1103" s="32"/>
      <c r="G1103" s="31"/>
      <c r="H1103" s="32"/>
      <c r="I1103" s="32"/>
      <c r="J1103" s="31"/>
    </row>
    <row r="1104" spans="1:10" ht="15" customHeight="1">
      <c r="A1104" s="31"/>
      <c r="B1104" s="31"/>
      <c r="C1104" s="31"/>
      <c r="D1104" s="31"/>
      <c r="E1104" s="31"/>
      <c r="F1104" s="32"/>
      <c r="G1104" s="31"/>
      <c r="H1104" s="32"/>
      <c r="I1104" s="32"/>
      <c r="J1104" s="31"/>
    </row>
    <row r="1105" spans="1:10" ht="15" customHeight="1">
      <c r="A1105" s="31"/>
      <c r="B1105" s="31"/>
      <c r="C1105" s="31"/>
      <c r="D1105" s="31"/>
      <c r="E1105" s="31"/>
      <c r="F1105" s="32"/>
      <c r="G1105" s="31"/>
      <c r="H1105" s="32"/>
      <c r="I1105" s="32"/>
      <c r="J1105" s="31"/>
    </row>
    <row r="1106" spans="1:10" ht="15" customHeight="1">
      <c r="A1106" s="31"/>
      <c r="B1106" s="31"/>
      <c r="C1106" s="31"/>
      <c r="D1106" s="31"/>
      <c r="E1106" s="31"/>
      <c r="F1106" s="32"/>
      <c r="G1106" s="31"/>
      <c r="H1106" s="32"/>
      <c r="I1106" s="32"/>
      <c r="J1106" s="31"/>
    </row>
    <row r="1107" spans="1:10" ht="15" customHeight="1">
      <c r="A1107" s="31"/>
      <c r="B1107" s="31"/>
      <c r="C1107" s="31"/>
      <c r="D1107" s="31"/>
      <c r="E1107" s="31"/>
      <c r="F1107" s="32"/>
      <c r="G1107" s="31"/>
      <c r="H1107" s="32"/>
      <c r="I1107" s="32"/>
      <c r="J1107" s="31"/>
    </row>
    <row r="1108" spans="1:10" ht="15" customHeight="1">
      <c r="A1108" s="31"/>
      <c r="B1108" s="31"/>
      <c r="C1108" s="31"/>
      <c r="D1108" s="31"/>
      <c r="E1108" s="31"/>
      <c r="F1108" s="32"/>
      <c r="G1108" s="31"/>
      <c r="H1108" s="32"/>
      <c r="I1108" s="32"/>
      <c r="J1108" s="31"/>
    </row>
    <row r="1109" spans="1:10" ht="15" customHeight="1">
      <c r="A1109" s="31"/>
      <c r="B1109" s="31"/>
      <c r="C1109" s="31"/>
      <c r="D1109" s="31"/>
      <c r="E1109" s="31"/>
      <c r="F1109" s="32"/>
      <c r="G1109" s="31"/>
      <c r="H1109" s="32"/>
      <c r="I1109" s="32"/>
      <c r="J1109" s="31"/>
    </row>
    <row r="1110" spans="1:10" ht="15" customHeight="1">
      <c r="A1110" s="31"/>
      <c r="B1110" s="31"/>
      <c r="C1110" s="31"/>
      <c r="D1110" s="31"/>
      <c r="E1110" s="31"/>
      <c r="F1110" s="32"/>
      <c r="G1110" s="31"/>
      <c r="H1110" s="32"/>
      <c r="I1110" s="32"/>
      <c r="J1110" s="31"/>
    </row>
    <row r="1111" spans="1:10" ht="15" customHeight="1">
      <c r="A1111" s="31"/>
      <c r="B1111" s="31"/>
      <c r="C1111" s="31"/>
      <c r="D1111" s="31"/>
      <c r="E1111" s="31"/>
      <c r="F1111" s="32"/>
      <c r="G1111" s="31"/>
      <c r="H1111" s="32"/>
      <c r="I1111" s="32"/>
      <c r="J1111" s="31"/>
    </row>
    <row r="1112" spans="1:10" ht="15" customHeight="1">
      <c r="A1112" s="31"/>
      <c r="B1112" s="31"/>
      <c r="C1112" s="31"/>
      <c r="D1112" s="31"/>
      <c r="E1112" s="31"/>
      <c r="F1112" s="32"/>
      <c r="G1112" s="31"/>
      <c r="H1112" s="32"/>
      <c r="I1112" s="32"/>
      <c r="J1112" s="31"/>
    </row>
    <row r="1113" spans="1:10" ht="15" customHeight="1">
      <c r="A1113" s="31"/>
      <c r="B1113" s="31"/>
      <c r="C1113" s="31"/>
      <c r="D1113" s="31"/>
      <c r="E1113" s="31"/>
      <c r="F1113" s="32"/>
      <c r="G1113" s="31"/>
      <c r="H1113" s="32"/>
      <c r="I1113" s="32"/>
      <c r="J1113" s="31"/>
    </row>
    <row r="1114" spans="1:10" ht="15" customHeight="1">
      <c r="A1114" s="31"/>
      <c r="B1114" s="31"/>
      <c r="C1114" s="31"/>
      <c r="D1114" s="31"/>
      <c r="E1114" s="31"/>
      <c r="F1114" s="32"/>
      <c r="G1114" s="31"/>
      <c r="H1114" s="32"/>
      <c r="I1114" s="32"/>
      <c r="J1114" s="31"/>
    </row>
    <row r="1115" spans="1:10" ht="15" customHeight="1">
      <c r="A1115" s="31"/>
      <c r="B1115" s="31"/>
      <c r="C1115" s="31"/>
      <c r="D1115" s="31"/>
      <c r="E1115" s="31"/>
      <c r="F1115" s="32"/>
      <c r="G1115" s="31"/>
      <c r="H1115" s="32"/>
      <c r="I1115" s="32"/>
      <c r="J1115" s="31"/>
    </row>
    <row r="1116" spans="1:10" ht="15" customHeight="1">
      <c r="A1116" s="31"/>
      <c r="B1116" s="31"/>
      <c r="C1116" s="31"/>
      <c r="D1116" s="31"/>
      <c r="E1116" s="31"/>
      <c r="F1116" s="32"/>
      <c r="G1116" s="31"/>
      <c r="H1116" s="32"/>
      <c r="I1116" s="32"/>
      <c r="J1116" s="31"/>
    </row>
    <row r="1117" spans="1:10" ht="15" customHeight="1">
      <c r="A1117" s="31"/>
      <c r="B1117" s="31"/>
      <c r="C1117" s="31"/>
      <c r="D1117" s="31"/>
      <c r="E1117" s="31"/>
      <c r="F1117" s="32"/>
      <c r="G1117" s="31"/>
      <c r="H1117" s="32"/>
      <c r="I1117" s="32"/>
      <c r="J1117" s="31"/>
    </row>
    <row r="1118" spans="1:10" ht="15" customHeight="1">
      <c r="A1118" s="31"/>
      <c r="B1118" s="31"/>
      <c r="C1118" s="31"/>
      <c r="D1118" s="31"/>
      <c r="E1118" s="31"/>
      <c r="F1118" s="32"/>
      <c r="G1118" s="31"/>
      <c r="H1118" s="32"/>
      <c r="I1118" s="32"/>
      <c r="J1118" s="31"/>
    </row>
    <row r="1119" spans="1:10" ht="15" customHeight="1">
      <c r="A1119" s="31"/>
      <c r="B1119" s="31"/>
      <c r="C1119" s="31"/>
      <c r="D1119" s="31"/>
      <c r="E1119" s="31"/>
      <c r="F1119" s="32"/>
      <c r="G1119" s="31"/>
      <c r="H1119" s="32"/>
      <c r="I1119" s="32"/>
      <c r="J1119" s="31"/>
    </row>
    <row r="1120" spans="1:10" ht="15" customHeight="1">
      <c r="A1120" s="31"/>
      <c r="B1120" s="31"/>
      <c r="C1120" s="31"/>
      <c r="D1120" s="31"/>
      <c r="E1120" s="31"/>
      <c r="F1120" s="32"/>
      <c r="G1120" s="31"/>
      <c r="H1120" s="32"/>
      <c r="I1120" s="32"/>
      <c r="J1120" s="31"/>
    </row>
    <row r="1121" spans="1:10" ht="15" customHeight="1">
      <c r="A1121" s="31"/>
      <c r="B1121" s="31"/>
      <c r="C1121" s="31"/>
      <c r="D1121" s="31"/>
      <c r="E1121" s="31"/>
      <c r="F1121" s="32"/>
      <c r="G1121" s="31"/>
      <c r="H1121" s="32"/>
      <c r="I1121" s="32"/>
      <c r="J1121" s="31"/>
    </row>
    <row r="1122" spans="1:10" ht="15" customHeight="1">
      <c r="A1122" s="31"/>
      <c r="B1122" s="31"/>
      <c r="C1122" s="31"/>
      <c r="D1122" s="31"/>
      <c r="E1122" s="31"/>
      <c r="F1122" s="32"/>
      <c r="G1122" s="31"/>
      <c r="H1122" s="32"/>
      <c r="I1122" s="32"/>
      <c r="J1122" s="31"/>
    </row>
    <row r="1123" spans="1:10" ht="15" customHeight="1">
      <c r="A1123" s="31"/>
      <c r="B1123" s="31"/>
      <c r="C1123" s="31"/>
      <c r="D1123" s="31"/>
      <c r="E1123" s="31"/>
      <c r="F1123" s="32"/>
      <c r="G1123" s="31"/>
      <c r="H1123" s="32"/>
      <c r="I1123" s="32"/>
      <c r="J1123" s="31"/>
    </row>
    <row r="1124" spans="1:10" ht="15" customHeight="1">
      <c r="A1124" s="31"/>
      <c r="B1124" s="31"/>
      <c r="C1124" s="31"/>
      <c r="D1124" s="31"/>
      <c r="E1124" s="31"/>
      <c r="F1124" s="32"/>
      <c r="G1124" s="31"/>
      <c r="H1124" s="32"/>
      <c r="I1124" s="32"/>
      <c r="J1124" s="31"/>
    </row>
    <row r="1125" spans="1:10" ht="15" customHeight="1">
      <c r="A1125" s="31"/>
      <c r="B1125" s="31"/>
      <c r="C1125" s="31"/>
      <c r="D1125" s="31"/>
      <c r="E1125" s="31"/>
      <c r="F1125" s="32"/>
      <c r="G1125" s="31"/>
      <c r="H1125" s="32"/>
      <c r="I1125" s="32"/>
      <c r="J1125" s="31"/>
    </row>
    <row r="1126" spans="1:10" ht="15" customHeight="1">
      <c r="A1126" s="31"/>
      <c r="B1126" s="31"/>
      <c r="C1126" s="31"/>
      <c r="D1126" s="31"/>
      <c r="E1126" s="31"/>
      <c r="F1126" s="32"/>
      <c r="G1126" s="31"/>
      <c r="H1126" s="32"/>
      <c r="I1126" s="32"/>
      <c r="J1126" s="31"/>
    </row>
    <row r="1127" spans="1:10" ht="15" customHeight="1">
      <c r="A1127" s="31"/>
      <c r="B1127" s="31"/>
      <c r="C1127" s="31"/>
      <c r="D1127" s="31"/>
      <c r="E1127" s="31"/>
      <c r="F1127" s="32"/>
      <c r="G1127" s="31"/>
      <c r="H1127" s="32"/>
      <c r="I1127" s="32"/>
      <c r="J1127" s="31"/>
    </row>
    <row r="1128" spans="1:10" ht="15" customHeight="1">
      <c r="A1128" s="31"/>
      <c r="B1128" s="31"/>
      <c r="C1128" s="31"/>
      <c r="D1128" s="31"/>
      <c r="E1128" s="31"/>
      <c r="F1128" s="32"/>
      <c r="G1128" s="31"/>
      <c r="H1128" s="32"/>
      <c r="I1128" s="32"/>
      <c r="J1128" s="31"/>
    </row>
    <row r="1129" spans="1:10" ht="15" customHeight="1">
      <c r="A1129" s="31"/>
      <c r="B1129" s="31"/>
      <c r="C1129" s="31"/>
      <c r="D1129" s="31"/>
      <c r="E1129" s="31"/>
      <c r="F1129" s="32"/>
      <c r="G1129" s="31"/>
      <c r="H1129" s="32"/>
      <c r="I1129" s="32"/>
      <c r="J1129" s="31"/>
    </row>
    <row r="1130" spans="1:10" ht="15" customHeight="1">
      <c r="A1130" s="31"/>
      <c r="B1130" s="31"/>
      <c r="C1130" s="31"/>
      <c r="D1130" s="31"/>
      <c r="E1130" s="31"/>
      <c r="F1130" s="32"/>
      <c r="G1130" s="31"/>
      <c r="H1130" s="32"/>
      <c r="I1130" s="32"/>
      <c r="J1130" s="31"/>
    </row>
    <row r="1131" spans="1:10" ht="15" customHeight="1">
      <c r="A1131" s="31"/>
      <c r="B1131" s="31"/>
      <c r="C1131" s="31"/>
      <c r="D1131" s="31"/>
      <c r="E1131" s="31"/>
      <c r="F1131" s="32"/>
      <c r="G1131" s="31"/>
      <c r="H1131" s="32"/>
      <c r="I1131" s="32"/>
      <c r="J1131" s="31"/>
    </row>
    <row r="1132" spans="1:10" ht="15" customHeight="1">
      <c r="A1132" s="31"/>
      <c r="B1132" s="31"/>
      <c r="C1132" s="31"/>
      <c r="D1132" s="31"/>
      <c r="E1132" s="31"/>
      <c r="F1132" s="32"/>
      <c r="G1132" s="31"/>
      <c r="H1132" s="32"/>
      <c r="I1132" s="32"/>
      <c r="J1132" s="31"/>
    </row>
    <row r="1133" spans="1:10" ht="15" customHeight="1">
      <c r="A1133" s="31"/>
      <c r="B1133" s="31"/>
      <c r="C1133" s="31"/>
      <c r="D1133" s="31"/>
      <c r="E1133" s="31"/>
      <c r="F1133" s="32"/>
      <c r="G1133" s="31"/>
      <c r="H1133" s="32"/>
      <c r="I1133" s="32"/>
      <c r="J1133" s="31"/>
    </row>
    <row r="1134" spans="1:10" ht="15" customHeight="1">
      <c r="A1134" s="31"/>
      <c r="B1134" s="31"/>
      <c r="C1134" s="31"/>
      <c r="D1134" s="31"/>
      <c r="E1134" s="31"/>
      <c r="F1134" s="32"/>
      <c r="G1134" s="31"/>
      <c r="H1134" s="32"/>
      <c r="I1134" s="32"/>
      <c r="J1134" s="31"/>
    </row>
    <row r="1135" spans="1:10" ht="15" customHeight="1">
      <c r="A1135" s="31"/>
      <c r="B1135" s="31"/>
      <c r="C1135" s="31"/>
      <c r="D1135" s="31"/>
      <c r="E1135" s="31"/>
      <c r="F1135" s="32"/>
      <c r="G1135" s="31"/>
      <c r="H1135" s="32"/>
      <c r="I1135" s="32"/>
      <c r="J1135" s="31"/>
    </row>
    <row r="1136" spans="1:10" ht="15" customHeight="1">
      <c r="A1136" s="31"/>
      <c r="B1136" s="31"/>
      <c r="C1136" s="31"/>
      <c r="D1136" s="31"/>
      <c r="E1136" s="31"/>
      <c r="F1136" s="32"/>
      <c r="G1136" s="31"/>
      <c r="H1136" s="32"/>
      <c r="I1136" s="32"/>
      <c r="J1136" s="31"/>
    </row>
    <row r="1137" spans="1:10" ht="15" customHeight="1">
      <c r="A1137" s="31"/>
      <c r="B1137" s="31"/>
      <c r="C1137" s="31"/>
      <c r="D1137" s="31"/>
      <c r="E1137" s="31"/>
      <c r="F1137" s="32"/>
      <c r="G1137" s="31"/>
      <c r="H1137" s="32"/>
      <c r="I1137" s="32"/>
      <c r="J1137" s="31"/>
    </row>
    <row r="1138" spans="1:10" ht="15" customHeight="1">
      <c r="A1138" s="31"/>
      <c r="B1138" s="31"/>
      <c r="C1138" s="31"/>
      <c r="D1138" s="31"/>
      <c r="E1138" s="31"/>
      <c r="F1138" s="32"/>
      <c r="G1138" s="31"/>
      <c r="H1138" s="32"/>
      <c r="I1138" s="32"/>
      <c r="J1138" s="31"/>
    </row>
    <row r="1139" spans="1:10" ht="15" customHeight="1">
      <c r="A1139" s="31"/>
      <c r="B1139" s="31"/>
      <c r="C1139" s="31"/>
      <c r="D1139" s="31"/>
      <c r="E1139" s="31"/>
      <c r="F1139" s="32"/>
      <c r="G1139" s="31"/>
      <c r="H1139" s="32"/>
      <c r="I1139" s="32"/>
      <c r="J1139" s="31"/>
    </row>
    <row r="1140" spans="1:10" ht="15" customHeight="1">
      <c r="A1140" s="31"/>
      <c r="B1140" s="31"/>
      <c r="C1140" s="31"/>
      <c r="D1140" s="31"/>
      <c r="E1140" s="31"/>
      <c r="F1140" s="32"/>
      <c r="G1140" s="31"/>
      <c r="H1140" s="32"/>
      <c r="I1140" s="32"/>
      <c r="J1140" s="31"/>
    </row>
    <row r="1141" spans="1:10" ht="15" customHeight="1">
      <c r="A1141" s="31"/>
      <c r="B1141" s="31"/>
      <c r="C1141" s="31"/>
      <c r="D1141" s="31"/>
      <c r="E1141" s="31"/>
      <c r="F1141" s="32"/>
      <c r="G1141" s="31"/>
      <c r="H1141" s="32"/>
      <c r="I1141" s="32"/>
      <c r="J1141" s="31"/>
    </row>
    <row r="1142" spans="1:10" ht="15" customHeight="1">
      <c r="A1142" s="31"/>
      <c r="B1142" s="31"/>
      <c r="C1142" s="31"/>
      <c r="D1142" s="31"/>
      <c r="E1142" s="31"/>
      <c r="F1142" s="32"/>
      <c r="G1142" s="31"/>
      <c r="H1142" s="32"/>
      <c r="I1142" s="32"/>
      <c r="J1142" s="31"/>
    </row>
    <row r="1143" spans="1:10" ht="15" customHeight="1">
      <c r="A1143" s="31"/>
      <c r="B1143" s="31"/>
      <c r="C1143" s="31"/>
      <c r="D1143" s="31"/>
      <c r="E1143" s="31"/>
      <c r="F1143" s="32"/>
      <c r="G1143" s="31"/>
      <c r="H1143" s="32"/>
      <c r="I1143" s="32"/>
      <c r="J1143" s="31"/>
    </row>
    <row r="1144" spans="1:10" ht="15" customHeight="1">
      <c r="A1144" s="31"/>
      <c r="B1144" s="31"/>
      <c r="C1144" s="31"/>
      <c r="D1144" s="31"/>
      <c r="E1144" s="31"/>
      <c r="F1144" s="32"/>
      <c r="G1144" s="31"/>
      <c r="H1144" s="32"/>
      <c r="I1144" s="32"/>
      <c r="J1144" s="31"/>
    </row>
    <row r="1145" spans="1:10" ht="15" customHeight="1">
      <c r="A1145" s="31"/>
      <c r="B1145" s="31"/>
      <c r="C1145" s="31"/>
      <c r="D1145" s="31"/>
      <c r="E1145" s="31"/>
      <c r="F1145" s="32"/>
      <c r="G1145" s="31"/>
      <c r="H1145" s="32"/>
      <c r="I1145" s="32"/>
      <c r="J1145" s="31"/>
    </row>
    <row r="1146" spans="1:10" ht="15" customHeight="1">
      <c r="A1146" s="31"/>
      <c r="B1146" s="31"/>
      <c r="C1146" s="31"/>
      <c r="D1146" s="31"/>
      <c r="E1146" s="31"/>
      <c r="F1146" s="32"/>
      <c r="G1146" s="31"/>
      <c r="H1146" s="32"/>
      <c r="I1146" s="32"/>
      <c r="J1146" s="31"/>
    </row>
    <row r="1147" spans="1:10" ht="15" customHeight="1">
      <c r="A1147" s="31"/>
      <c r="B1147" s="31"/>
      <c r="C1147" s="31"/>
      <c r="D1147" s="31"/>
      <c r="E1147" s="31"/>
      <c r="F1147" s="32"/>
      <c r="G1147" s="31"/>
      <c r="H1147" s="32"/>
      <c r="I1147" s="32"/>
      <c r="J1147" s="31"/>
    </row>
    <row r="1148" spans="1:10" ht="15" customHeight="1">
      <c r="A1148" s="31"/>
      <c r="B1148" s="31"/>
      <c r="C1148" s="31"/>
      <c r="D1148" s="31"/>
      <c r="E1148" s="31"/>
      <c r="F1148" s="32"/>
      <c r="G1148" s="31"/>
      <c r="H1148" s="32"/>
      <c r="I1148" s="32"/>
      <c r="J1148" s="31"/>
    </row>
    <row r="1149" spans="1:10" ht="15" customHeight="1">
      <c r="A1149" s="31"/>
      <c r="B1149" s="31"/>
      <c r="C1149" s="31"/>
      <c r="D1149" s="31"/>
      <c r="E1149" s="31"/>
      <c r="F1149" s="32"/>
      <c r="G1149" s="31"/>
      <c r="H1149" s="32"/>
      <c r="I1149" s="32"/>
      <c r="J1149" s="31"/>
    </row>
    <row r="1150" spans="1:10" ht="15" customHeight="1">
      <c r="A1150" s="31"/>
      <c r="B1150" s="31"/>
      <c r="C1150" s="31"/>
      <c r="D1150" s="31"/>
      <c r="E1150" s="31"/>
      <c r="F1150" s="32"/>
      <c r="G1150" s="31"/>
      <c r="H1150" s="32"/>
      <c r="I1150" s="32"/>
      <c r="J1150" s="31"/>
    </row>
    <row r="1151" spans="1:10" ht="15" customHeight="1">
      <c r="A1151" s="31"/>
      <c r="B1151" s="31"/>
      <c r="C1151" s="31"/>
      <c r="D1151" s="31"/>
      <c r="E1151" s="31"/>
      <c r="F1151" s="32"/>
      <c r="G1151" s="31"/>
      <c r="H1151" s="32"/>
      <c r="I1151" s="32"/>
      <c r="J1151" s="31"/>
    </row>
    <row r="1152" spans="1:10" ht="15" customHeight="1">
      <c r="A1152" s="31"/>
      <c r="B1152" s="31"/>
      <c r="C1152" s="31"/>
      <c r="D1152" s="31"/>
      <c r="E1152" s="31"/>
      <c r="F1152" s="32"/>
      <c r="G1152" s="31"/>
      <c r="H1152" s="32"/>
      <c r="I1152" s="32"/>
      <c r="J1152" s="31"/>
    </row>
    <row r="1153" spans="1:10" ht="15" customHeight="1">
      <c r="A1153" s="31"/>
      <c r="B1153" s="31"/>
      <c r="C1153" s="31"/>
      <c r="D1153" s="31"/>
      <c r="E1153" s="31"/>
      <c r="F1153" s="32"/>
      <c r="G1153" s="31"/>
      <c r="H1153" s="32"/>
      <c r="I1153" s="32"/>
      <c r="J1153" s="31"/>
    </row>
    <row r="1154" spans="1:10" ht="15" customHeight="1">
      <c r="A1154" s="31"/>
      <c r="B1154" s="31"/>
      <c r="C1154" s="31"/>
      <c r="D1154" s="31"/>
      <c r="E1154" s="31"/>
      <c r="F1154" s="32"/>
      <c r="G1154" s="31"/>
      <c r="H1154" s="32"/>
      <c r="I1154" s="32"/>
      <c r="J1154" s="31"/>
    </row>
    <row r="1155" spans="1:10" ht="15" customHeight="1">
      <c r="A1155" s="31"/>
      <c r="B1155" s="31"/>
      <c r="C1155" s="31"/>
      <c r="D1155" s="31"/>
      <c r="E1155" s="31"/>
      <c r="F1155" s="32"/>
      <c r="G1155" s="31"/>
      <c r="H1155" s="32"/>
      <c r="I1155" s="32"/>
      <c r="J1155" s="31"/>
    </row>
    <row r="1156" spans="1:10" ht="15" customHeight="1">
      <c r="A1156" s="31"/>
      <c r="B1156" s="31"/>
      <c r="C1156" s="31"/>
      <c r="D1156" s="31"/>
      <c r="E1156" s="31"/>
      <c r="F1156" s="32"/>
      <c r="G1156" s="31"/>
      <c r="H1156" s="32"/>
      <c r="I1156" s="32"/>
      <c r="J1156" s="31"/>
    </row>
    <row r="1157" spans="1:10" ht="15" customHeight="1">
      <c r="A1157" s="31"/>
      <c r="B1157" s="31"/>
      <c r="C1157" s="31"/>
      <c r="D1157" s="31"/>
      <c r="E1157" s="31"/>
      <c r="F1157" s="32"/>
      <c r="G1157" s="31"/>
      <c r="H1157" s="32"/>
      <c r="I1157" s="32"/>
      <c r="J1157" s="31"/>
    </row>
    <row r="1158" spans="1:10" ht="15" customHeight="1">
      <c r="A1158" s="31"/>
      <c r="B1158" s="31"/>
      <c r="C1158" s="31"/>
      <c r="D1158" s="31"/>
      <c r="E1158" s="31"/>
      <c r="F1158" s="32"/>
      <c r="G1158" s="31"/>
      <c r="H1158" s="32"/>
      <c r="I1158" s="32"/>
      <c r="J1158" s="31"/>
    </row>
    <row r="1159" spans="1:10" ht="15" customHeight="1">
      <c r="A1159" s="31"/>
      <c r="B1159" s="31"/>
      <c r="C1159" s="31"/>
      <c r="D1159" s="31"/>
      <c r="E1159" s="31"/>
      <c r="F1159" s="32"/>
      <c r="G1159" s="31"/>
      <c r="H1159" s="32"/>
      <c r="I1159" s="32"/>
      <c r="J1159" s="31"/>
    </row>
    <row r="1160" spans="1:10" ht="15" customHeight="1">
      <c r="A1160" s="31"/>
      <c r="B1160" s="31"/>
      <c r="C1160" s="31"/>
      <c r="D1160" s="31"/>
      <c r="E1160" s="31"/>
      <c r="F1160" s="32"/>
      <c r="G1160" s="31"/>
      <c r="H1160" s="32"/>
      <c r="I1160" s="32"/>
      <c r="J1160" s="31"/>
    </row>
    <row r="1161" spans="1:10" ht="15" customHeight="1">
      <c r="A1161" s="31"/>
      <c r="B1161" s="31"/>
      <c r="C1161" s="31"/>
      <c r="D1161" s="31"/>
      <c r="E1161" s="31"/>
      <c r="F1161" s="32"/>
      <c r="G1161" s="31"/>
      <c r="H1161" s="32"/>
      <c r="I1161" s="32"/>
      <c r="J1161" s="31"/>
    </row>
    <row r="1162" spans="1:10" ht="15" customHeight="1">
      <c r="A1162" s="31"/>
      <c r="B1162" s="31"/>
      <c r="C1162" s="31"/>
      <c r="D1162" s="31"/>
      <c r="E1162" s="31"/>
      <c r="F1162" s="32"/>
      <c r="G1162" s="31"/>
      <c r="H1162" s="32"/>
      <c r="I1162" s="32"/>
      <c r="J1162" s="31"/>
    </row>
    <row r="1163" spans="1:10" ht="15" customHeight="1">
      <c r="A1163" s="31"/>
      <c r="B1163" s="31"/>
      <c r="C1163" s="31"/>
      <c r="D1163" s="31"/>
      <c r="E1163" s="31"/>
      <c r="F1163" s="32"/>
      <c r="G1163" s="31"/>
      <c r="H1163" s="32"/>
      <c r="I1163" s="32"/>
      <c r="J1163" s="31"/>
    </row>
    <row r="1164" spans="1:10" ht="15" customHeight="1">
      <c r="A1164" s="31"/>
      <c r="B1164" s="31"/>
      <c r="C1164" s="31"/>
      <c r="D1164" s="31"/>
      <c r="E1164" s="31"/>
      <c r="F1164" s="32"/>
      <c r="G1164" s="31"/>
      <c r="H1164" s="32"/>
      <c r="I1164" s="32"/>
      <c r="J1164" s="31"/>
    </row>
    <row r="1165" spans="1:10" ht="15" customHeight="1">
      <c r="A1165" s="31"/>
      <c r="B1165" s="31"/>
      <c r="C1165" s="31"/>
      <c r="D1165" s="31"/>
      <c r="E1165" s="31"/>
      <c r="F1165" s="32"/>
      <c r="G1165" s="31"/>
      <c r="H1165" s="32"/>
      <c r="I1165" s="32"/>
      <c r="J1165" s="31"/>
    </row>
    <row r="1166" spans="1:10" ht="15" customHeight="1">
      <c r="A1166" s="31"/>
      <c r="B1166" s="31"/>
      <c r="C1166" s="31"/>
      <c r="D1166" s="31"/>
      <c r="E1166" s="31"/>
      <c r="F1166" s="32"/>
      <c r="G1166" s="31"/>
      <c r="H1166" s="32"/>
      <c r="I1166" s="32"/>
      <c r="J1166" s="31"/>
    </row>
    <row r="1167" spans="1:10" ht="15" customHeight="1">
      <c r="A1167" s="31"/>
      <c r="B1167" s="31"/>
      <c r="C1167" s="31"/>
      <c r="D1167" s="31"/>
      <c r="E1167" s="31"/>
      <c r="F1167" s="32"/>
      <c r="G1167" s="31"/>
      <c r="H1167" s="32"/>
      <c r="I1167" s="32"/>
      <c r="J1167" s="31"/>
    </row>
    <row r="1168" spans="1:10" ht="15" customHeight="1">
      <c r="A1168" s="31"/>
      <c r="B1168" s="31"/>
      <c r="C1168" s="31"/>
      <c r="D1168" s="31"/>
      <c r="E1168" s="31"/>
      <c r="F1168" s="32"/>
      <c r="G1168" s="31"/>
      <c r="H1168" s="32"/>
      <c r="I1168" s="32"/>
      <c r="J1168" s="31"/>
    </row>
    <row r="1169" spans="1:10" ht="15" customHeight="1">
      <c r="A1169" s="31"/>
      <c r="B1169" s="31"/>
      <c r="C1169" s="31"/>
      <c r="D1169" s="31"/>
      <c r="E1169" s="31"/>
      <c r="F1169" s="32"/>
      <c r="G1169" s="31"/>
      <c r="H1169" s="32"/>
      <c r="I1169" s="32"/>
      <c r="J1169" s="31"/>
    </row>
    <row r="1170" spans="1:10" ht="15" customHeight="1">
      <c r="A1170" s="31"/>
      <c r="B1170" s="31"/>
      <c r="C1170" s="31"/>
      <c r="D1170" s="31"/>
      <c r="E1170" s="31"/>
      <c r="F1170" s="32"/>
      <c r="G1170" s="31"/>
      <c r="H1170" s="32"/>
      <c r="I1170" s="32"/>
      <c r="J1170" s="31"/>
    </row>
    <row r="1171" spans="1:10" ht="15" customHeight="1">
      <c r="A1171" s="31"/>
      <c r="B1171" s="31"/>
      <c r="C1171" s="31"/>
      <c r="D1171" s="31"/>
      <c r="E1171" s="31"/>
      <c r="F1171" s="32"/>
      <c r="G1171" s="31"/>
      <c r="H1171" s="32"/>
      <c r="I1171" s="32"/>
      <c r="J1171" s="31"/>
    </row>
    <row r="1172" spans="1:10" ht="15" customHeight="1">
      <c r="A1172" s="31"/>
      <c r="B1172" s="31"/>
      <c r="C1172" s="31"/>
      <c r="D1172" s="31"/>
      <c r="E1172" s="31"/>
      <c r="F1172" s="32"/>
      <c r="G1172" s="31"/>
      <c r="H1172" s="32"/>
      <c r="I1172" s="32"/>
      <c r="J1172" s="31"/>
    </row>
    <row r="1173" spans="1:10" ht="15" customHeight="1">
      <c r="A1173" s="31"/>
      <c r="B1173" s="31"/>
      <c r="C1173" s="31"/>
      <c r="D1173" s="31"/>
      <c r="E1173" s="31"/>
      <c r="F1173" s="32"/>
      <c r="G1173" s="31"/>
      <c r="H1173" s="32"/>
      <c r="I1173" s="32"/>
      <c r="J1173" s="31"/>
    </row>
    <row r="1174" spans="1:10" ht="15" customHeight="1">
      <c r="A1174" s="31"/>
      <c r="B1174" s="31"/>
      <c r="C1174" s="31"/>
      <c r="D1174" s="31"/>
      <c r="E1174" s="31"/>
      <c r="F1174" s="32"/>
      <c r="G1174" s="31"/>
      <c r="H1174" s="32"/>
      <c r="I1174" s="32"/>
      <c r="J1174" s="31"/>
    </row>
    <row r="1175" spans="1:10" ht="15" customHeight="1">
      <c r="A1175" s="31"/>
      <c r="B1175" s="31"/>
      <c r="C1175" s="31"/>
      <c r="D1175" s="31"/>
      <c r="E1175" s="31"/>
      <c r="F1175" s="32"/>
      <c r="G1175" s="31"/>
      <c r="H1175" s="32"/>
      <c r="I1175" s="32"/>
      <c r="J1175" s="31"/>
    </row>
    <row r="1176" spans="1:10" ht="15" customHeight="1">
      <c r="A1176" s="31"/>
      <c r="B1176" s="31"/>
      <c r="C1176" s="31"/>
      <c r="D1176" s="31"/>
      <c r="E1176" s="31"/>
      <c r="F1176" s="32"/>
      <c r="G1176" s="31"/>
      <c r="H1176" s="32"/>
      <c r="I1176" s="32"/>
      <c r="J1176" s="31"/>
    </row>
    <row r="1177" spans="1:10" ht="15" customHeight="1">
      <c r="A1177" s="31"/>
      <c r="B1177" s="31"/>
      <c r="C1177" s="31"/>
      <c r="D1177" s="31"/>
      <c r="E1177" s="31"/>
      <c r="F1177" s="32"/>
      <c r="G1177" s="31"/>
      <c r="H1177" s="32"/>
      <c r="I1177" s="32"/>
      <c r="J1177" s="31"/>
    </row>
    <row r="1178" spans="1:10" ht="15" customHeight="1">
      <c r="A1178" s="31"/>
      <c r="B1178" s="31"/>
      <c r="C1178" s="31"/>
      <c r="D1178" s="31"/>
      <c r="E1178" s="31"/>
      <c r="F1178" s="32"/>
      <c r="G1178" s="31"/>
      <c r="H1178" s="32"/>
      <c r="I1178" s="32"/>
      <c r="J1178" s="31"/>
    </row>
    <row r="1179" spans="1:10" ht="15" customHeight="1">
      <c r="A1179" s="31"/>
      <c r="B1179" s="31"/>
      <c r="C1179" s="31"/>
      <c r="D1179" s="31"/>
      <c r="E1179" s="31"/>
      <c r="F1179" s="32"/>
      <c r="G1179" s="31"/>
      <c r="H1179" s="32"/>
      <c r="I1179" s="32"/>
      <c r="J1179" s="31"/>
    </row>
    <row r="1180" spans="1:10" ht="15" customHeight="1">
      <c r="A1180" s="31"/>
      <c r="B1180" s="31"/>
      <c r="C1180" s="31"/>
      <c r="D1180" s="31"/>
      <c r="E1180" s="31"/>
      <c r="F1180" s="32"/>
      <c r="G1180" s="31"/>
      <c r="H1180" s="32"/>
      <c r="I1180" s="32"/>
      <c r="J1180" s="31"/>
    </row>
    <row r="1181" spans="1:10" ht="15" customHeight="1">
      <c r="A1181" s="31"/>
      <c r="B1181" s="31"/>
      <c r="C1181" s="31"/>
      <c r="D1181" s="31"/>
      <c r="E1181" s="31"/>
      <c r="F1181" s="32"/>
      <c r="G1181" s="31"/>
      <c r="H1181" s="32"/>
      <c r="I1181" s="32"/>
      <c r="J1181" s="31"/>
    </row>
    <row r="1182" spans="1:10" ht="15" customHeight="1">
      <c r="A1182" s="31"/>
      <c r="B1182" s="31"/>
      <c r="C1182" s="31"/>
      <c r="D1182" s="31"/>
      <c r="E1182" s="31"/>
      <c r="F1182" s="32"/>
      <c r="G1182" s="31"/>
      <c r="H1182" s="32"/>
      <c r="I1182" s="32"/>
      <c r="J1182" s="31"/>
    </row>
    <row r="1183" spans="1:10" ht="15" customHeight="1">
      <c r="A1183" s="31"/>
      <c r="B1183" s="31"/>
      <c r="C1183" s="31"/>
      <c r="D1183" s="31"/>
      <c r="E1183" s="31"/>
      <c r="F1183" s="32"/>
      <c r="G1183" s="31"/>
      <c r="H1183" s="32"/>
      <c r="I1183" s="32"/>
      <c r="J1183" s="31"/>
    </row>
    <row r="1184" spans="1:10" ht="15" customHeight="1">
      <c r="A1184" s="31"/>
      <c r="B1184" s="31"/>
      <c r="C1184" s="31"/>
      <c r="D1184" s="31"/>
      <c r="E1184" s="31"/>
      <c r="F1184" s="32"/>
      <c r="G1184" s="31"/>
      <c r="H1184" s="32"/>
      <c r="I1184" s="32"/>
      <c r="J1184" s="31"/>
    </row>
    <row r="1185" spans="1:10" ht="15" customHeight="1">
      <c r="A1185" s="31"/>
      <c r="B1185" s="31"/>
      <c r="C1185" s="31"/>
      <c r="D1185" s="31"/>
      <c r="E1185" s="31"/>
      <c r="F1185" s="32"/>
      <c r="G1185" s="31"/>
      <c r="H1185" s="32"/>
      <c r="I1185" s="32"/>
      <c r="J1185" s="31"/>
    </row>
    <row r="1186" spans="1:10" ht="15" customHeight="1">
      <c r="A1186" s="31"/>
      <c r="B1186" s="31"/>
      <c r="C1186" s="31"/>
      <c r="D1186" s="31"/>
      <c r="E1186" s="31"/>
      <c r="F1186" s="32"/>
      <c r="G1186" s="31"/>
      <c r="H1186" s="32"/>
      <c r="I1186" s="32"/>
      <c r="J1186" s="31"/>
    </row>
    <row r="1187" spans="1:10" ht="15" customHeight="1">
      <c r="A1187" s="31"/>
      <c r="B1187" s="31"/>
      <c r="C1187" s="31"/>
      <c r="D1187" s="31"/>
      <c r="E1187" s="31"/>
      <c r="F1187" s="32"/>
      <c r="G1187" s="31"/>
      <c r="H1187" s="32"/>
      <c r="I1187" s="32"/>
      <c r="J1187" s="31"/>
    </row>
    <row r="1188" spans="1:10" ht="15" customHeight="1">
      <c r="A1188" s="31"/>
      <c r="B1188" s="31"/>
      <c r="C1188" s="31"/>
      <c r="D1188" s="31"/>
      <c r="E1188" s="31"/>
      <c r="F1188" s="32"/>
      <c r="G1188" s="31"/>
      <c r="H1188" s="32"/>
      <c r="I1188" s="32"/>
      <c r="J1188" s="31"/>
    </row>
    <row r="1189" spans="1:10" ht="15" customHeight="1">
      <c r="A1189" s="31"/>
      <c r="B1189" s="31"/>
      <c r="C1189" s="31"/>
      <c r="D1189" s="31"/>
      <c r="E1189" s="31"/>
      <c r="F1189" s="32"/>
      <c r="G1189" s="31"/>
      <c r="H1189" s="32"/>
      <c r="I1189" s="32"/>
      <c r="J1189" s="31"/>
    </row>
    <row r="1190" spans="1:10" ht="15" customHeight="1">
      <c r="A1190" s="31"/>
      <c r="B1190" s="31"/>
      <c r="C1190" s="31"/>
      <c r="D1190" s="31"/>
      <c r="E1190" s="31"/>
      <c r="F1190" s="32"/>
      <c r="G1190" s="31"/>
      <c r="H1190" s="32"/>
      <c r="I1190" s="32"/>
      <c r="J1190" s="31"/>
    </row>
    <row r="1191" spans="1:10" ht="15" customHeight="1">
      <c r="A1191" s="31"/>
      <c r="B1191" s="31"/>
      <c r="C1191" s="31"/>
      <c r="D1191" s="31"/>
      <c r="E1191" s="31"/>
      <c r="F1191" s="32"/>
      <c r="G1191" s="31"/>
      <c r="H1191" s="32"/>
      <c r="I1191" s="32"/>
      <c r="J1191" s="31"/>
    </row>
    <row r="1192" spans="1:10" ht="15" customHeight="1">
      <c r="A1192" s="31"/>
      <c r="B1192" s="31"/>
      <c r="C1192" s="31"/>
      <c r="D1192" s="31"/>
      <c r="E1192" s="31"/>
      <c r="F1192" s="32"/>
      <c r="G1192" s="31"/>
      <c r="H1192" s="32"/>
      <c r="I1192" s="32"/>
      <c r="J1192" s="31"/>
    </row>
    <row r="1193" spans="1:10" ht="15" customHeight="1">
      <c r="A1193" s="31"/>
      <c r="B1193" s="31"/>
      <c r="C1193" s="31"/>
      <c r="D1193" s="31"/>
      <c r="E1193" s="31"/>
      <c r="F1193" s="32"/>
      <c r="G1193" s="31"/>
      <c r="H1193" s="32"/>
      <c r="I1193" s="32"/>
      <c r="J1193" s="31"/>
    </row>
    <row r="1194" spans="1:10" ht="15" customHeight="1">
      <c r="A1194" s="31"/>
      <c r="B1194" s="31"/>
      <c r="C1194" s="31"/>
      <c r="D1194" s="31"/>
      <c r="E1194" s="31"/>
      <c r="F1194" s="32"/>
      <c r="G1194" s="31"/>
      <c r="H1194" s="32"/>
      <c r="I1194" s="32"/>
      <c r="J1194" s="31"/>
    </row>
    <row r="1195" spans="1:10" ht="15" customHeight="1">
      <c r="A1195" s="31"/>
      <c r="B1195" s="31"/>
      <c r="C1195" s="31"/>
      <c r="D1195" s="31"/>
      <c r="E1195" s="31"/>
      <c r="F1195" s="32"/>
      <c r="G1195" s="31"/>
      <c r="H1195" s="32"/>
      <c r="I1195" s="32"/>
      <c r="J1195" s="31"/>
    </row>
    <row r="1196" spans="1:10" ht="15" customHeight="1">
      <c r="A1196" s="31"/>
      <c r="B1196" s="31"/>
      <c r="C1196" s="31"/>
      <c r="D1196" s="31"/>
      <c r="E1196" s="31"/>
      <c r="F1196" s="32"/>
      <c r="G1196" s="31"/>
      <c r="H1196" s="32"/>
      <c r="I1196" s="32"/>
      <c r="J1196" s="31"/>
    </row>
    <row r="1197" spans="1:10" ht="15" customHeight="1">
      <c r="A1197" s="31"/>
      <c r="B1197" s="31"/>
      <c r="C1197" s="31"/>
      <c r="D1197" s="31"/>
      <c r="E1197" s="31"/>
      <c r="F1197" s="32"/>
      <c r="G1197" s="31"/>
      <c r="H1197" s="32"/>
      <c r="I1197" s="32"/>
      <c r="J1197" s="31"/>
    </row>
    <row r="1198" spans="1:10" ht="15" customHeight="1">
      <c r="A1198" s="31"/>
      <c r="B1198" s="31"/>
      <c r="C1198" s="31"/>
      <c r="D1198" s="31"/>
      <c r="E1198" s="31"/>
      <c r="F1198" s="32"/>
      <c r="G1198" s="31"/>
      <c r="H1198" s="32"/>
      <c r="I1198" s="32"/>
      <c r="J1198" s="31"/>
    </row>
  </sheetData>
  <mergeCells count="2">
    <mergeCell ref="I262:J263"/>
    <mergeCell ref="H262:H26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5.140625" defaultRowHeight="15" customHeight="1" x14ac:dyDescent="0"/>
  <cols>
    <col min="1" max="6" width="10.140625" customWidth="1"/>
    <col min="7" max="26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163"/>
  <sheetViews>
    <sheetView tabSelected="1" topLeftCell="A226" zoomScale="125" zoomScaleNormal="125" zoomScalePageLayoutView="125" workbookViewId="0">
      <selection activeCell="D250" sqref="D250"/>
    </sheetView>
  </sheetViews>
  <sheetFormatPr baseColWidth="10" defaultColWidth="15.140625" defaultRowHeight="15" customHeight="1" x14ac:dyDescent="0"/>
  <cols>
    <col min="2" max="2" width="30.140625" customWidth="1"/>
    <col min="3" max="3" width="16.28515625" customWidth="1"/>
    <col min="4" max="4" width="14.42578125" customWidth="1"/>
    <col min="5" max="5" width="17.7109375" customWidth="1"/>
    <col min="6" max="6" width="15.42578125" customWidth="1"/>
    <col min="7" max="7" width="25.28515625" customWidth="1"/>
    <col min="8" max="8" width="14.42578125" customWidth="1"/>
    <col min="9" max="9" width="9.85546875" customWidth="1"/>
    <col min="10" max="27" width="8.5703125" customWidth="1"/>
  </cols>
  <sheetData>
    <row r="1" spans="2:27" ht="12.75" customHeight="1">
      <c r="B1" s="1"/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12.75" customHeight="1">
      <c r="B2" s="1"/>
      <c r="C2" s="2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customHeight="1">
      <c r="B3" s="44"/>
      <c r="C3" s="113"/>
      <c r="D3" s="44"/>
      <c r="E3" s="44"/>
      <c r="F3" s="1"/>
      <c r="G3" s="1"/>
      <c r="H3" s="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6.5" customHeight="1">
      <c r="B4" s="45" t="s">
        <v>182</v>
      </c>
      <c r="C4" s="28"/>
      <c r="D4" s="46"/>
      <c r="E4" s="46"/>
      <c r="F4" s="1"/>
      <c r="G4" s="1"/>
      <c r="H4" s="4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2.75" customHeight="1">
      <c r="B5" s="1"/>
      <c r="C5" s="28"/>
      <c r="D5" s="47"/>
      <c r="E5" s="46"/>
      <c r="F5" s="1"/>
      <c r="G5" s="1"/>
      <c r="H5" s="1"/>
      <c r="I5" s="4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2.75" customHeight="1">
      <c r="B6" s="48" t="s">
        <v>102</v>
      </c>
      <c r="C6" s="49" t="s">
        <v>103</v>
      </c>
      <c r="D6" s="50" t="s">
        <v>30</v>
      </c>
      <c r="E6" s="51"/>
      <c r="F6" s="1"/>
      <c r="G6" s="1"/>
      <c r="H6" s="1"/>
      <c r="I6" s="5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2.75" customHeight="1">
      <c r="B7" s="1"/>
      <c r="C7" s="28"/>
      <c r="D7" s="47"/>
      <c r="E7" s="52"/>
      <c r="F7" s="1"/>
      <c r="G7" s="1"/>
      <c r="H7" s="1"/>
      <c r="I7" s="4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2.75" customHeight="1">
      <c r="B8" s="102" t="s">
        <v>58</v>
      </c>
      <c r="C8" s="116">
        <f>SUM(C10:C25)</f>
        <v>4144.42</v>
      </c>
      <c r="D8" s="47"/>
      <c r="E8" s="52"/>
      <c r="F8" s="1"/>
      <c r="G8" s="1"/>
      <c r="H8" s="1"/>
      <c r="I8" s="4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2.75" customHeight="1">
      <c r="B9" s="1"/>
      <c r="C9" s="53"/>
      <c r="D9" s="54"/>
      <c r="E9" s="52"/>
      <c r="F9" s="1"/>
      <c r="G9" s="1"/>
      <c r="H9" s="1"/>
      <c r="I9" s="5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>
      <c r="B10" s="55" t="s">
        <v>66</v>
      </c>
      <c r="C10" s="61">
        <v>211.2</v>
      </c>
      <c r="D10" s="54">
        <f>C10</f>
        <v>211.2</v>
      </c>
      <c r="E10" s="56"/>
      <c r="F10" s="1"/>
      <c r="G10" s="1"/>
      <c r="H10" s="1"/>
      <c r="I10" s="5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2.75" customHeight="1">
      <c r="B11" s="55" t="s">
        <v>301</v>
      </c>
      <c r="C11" s="61">
        <v>1024.75</v>
      </c>
      <c r="D11" s="54">
        <f t="shared" ref="D11:D21" si="0">C11</f>
        <v>1024.75</v>
      </c>
      <c r="E11" s="56"/>
      <c r="F11" s="1"/>
      <c r="G11" s="1"/>
      <c r="H11" s="1"/>
      <c r="I11" s="5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2.75" customHeight="1">
      <c r="B12" s="55" t="s">
        <v>64</v>
      </c>
      <c r="C12" s="61">
        <f>Plan_comptable!G134</f>
        <v>0</v>
      </c>
      <c r="D12" s="54">
        <f t="shared" si="0"/>
        <v>0</v>
      </c>
      <c r="E12" s="56"/>
      <c r="F12" s="1"/>
      <c r="G12" s="1"/>
      <c r="H12" s="1"/>
      <c r="I12" s="5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2.75" customHeight="1">
      <c r="B13" s="55" t="s">
        <v>302</v>
      </c>
      <c r="C13" s="61">
        <v>192.65</v>
      </c>
      <c r="D13" s="54">
        <f t="shared" si="0"/>
        <v>192.65</v>
      </c>
      <c r="E13" s="56"/>
      <c r="F13" s="1"/>
      <c r="G13" s="1"/>
      <c r="H13" s="1"/>
      <c r="I13" s="5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2.75" customHeight="1">
      <c r="B14" s="55" t="s">
        <v>303</v>
      </c>
      <c r="C14" s="61">
        <f>Plan_comptable!G128+Plan_comptable!G130</f>
        <v>210.45000000000002</v>
      </c>
      <c r="D14" s="54">
        <f t="shared" si="0"/>
        <v>210.45000000000002</v>
      </c>
      <c r="E14" s="56"/>
      <c r="F14" s="1"/>
      <c r="G14" s="1"/>
      <c r="H14" s="1"/>
      <c r="I14" s="5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2.75" customHeight="1">
      <c r="B15" s="55" t="s">
        <v>346</v>
      </c>
      <c r="C15" s="61">
        <v>50</v>
      </c>
      <c r="D15" s="54">
        <f t="shared" si="0"/>
        <v>50</v>
      </c>
      <c r="E15" s="56"/>
      <c r="F15" s="1" t="s">
        <v>104</v>
      </c>
      <c r="G15" s="1"/>
      <c r="H15" s="1"/>
      <c r="I15" s="5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2.75" customHeight="1">
      <c r="B16" s="55" t="s">
        <v>167</v>
      </c>
      <c r="C16" s="61">
        <f>Plan_comptable!G138</f>
        <v>470</v>
      </c>
      <c r="D16" s="54">
        <f t="shared" si="0"/>
        <v>470</v>
      </c>
      <c r="E16" s="56"/>
      <c r="F16" s="54"/>
      <c r="G16" s="1"/>
      <c r="H16" s="1"/>
      <c r="I16" s="5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2.75" customHeight="1">
      <c r="B17" s="55" t="s">
        <v>180</v>
      </c>
      <c r="C17" s="61">
        <f>Plan_comptable!G151</f>
        <v>206.35</v>
      </c>
      <c r="D17" s="54">
        <f t="shared" si="0"/>
        <v>206.35</v>
      </c>
      <c r="E17" s="57"/>
      <c r="F17" s="1"/>
      <c r="G17" s="1"/>
      <c r="H17" s="1"/>
      <c r="I17" s="5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2.75" customHeight="1">
      <c r="B18" s="55" t="s">
        <v>304</v>
      </c>
      <c r="C18" s="61">
        <f>Plan_comptable!G137</f>
        <v>56.55</v>
      </c>
      <c r="D18" s="54">
        <f t="shared" si="0"/>
        <v>56.55</v>
      </c>
      <c r="E18" s="57"/>
      <c r="F18" s="1"/>
      <c r="G18" s="1"/>
      <c r="H18" s="1"/>
      <c r="I18" s="5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2.75" customHeight="1">
      <c r="B19" s="55" t="s">
        <v>305</v>
      </c>
      <c r="C19" s="61">
        <v>10.94</v>
      </c>
      <c r="D19" s="54">
        <f t="shared" si="0"/>
        <v>10.94</v>
      </c>
      <c r="E19" s="57"/>
      <c r="F19" s="28"/>
      <c r="G19" s="28"/>
      <c r="H19" s="28"/>
      <c r="I19" s="54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2:27" ht="12.75" customHeight="1">
      <c r="B20" s="55" t="s">
        <v>68</v>
      </c>
      <c r="C20" s="61">
        <v>15.33</v>
      </c>
      <c r="D20" s="54">
        <f t="shared" si="0"/>
        <v>15.33</v>
      </c>
      <c r="E20" s="57"/>
      <c r="F20" s="28"/>
      <c r="G20" s="28"/>
      <c r="H20" s="28"/>
      <c r="I20" s="54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2:27" ht="12.75" customHeight="1">
      <c r="B21" s="110" t="s">
        <v>314</v>
      </c>
      <c r="C21" s="53">
        <v>68.650000000000006</v>
      </c>
      <c r="D21" s="54">
        <f t="shared" si="0"/>
        <v>68.650000000000006</v>
      </c>
      <c r="E21" s="56"/>
      <c r="F21" s="1"/>
      <c r="G21" s="1"/>
      <c r="H21" s="1"/>
      <c r="I21" s="5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2.75" customHeight="1">
      <c r="B22" s="110" t="s">
        <v>306</v>
      </c>
      <c r="C22" s="53">
        <v>341.7</v>
      </c>
      <c r="D22" s="54">
        <f>C22</f>
        <v>341.7</v>
      </c>
      <c r="E22" s="56"/>
      <c r="F22" s="28"/>
      <c r="G22" s="28"/>
      <c r="H22" s="28"/>
      <c r="I22" s="54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2:27" ht="12.75" customHeight="1">
      <c r="B23" s="110" t="s">
        <v>502</v>
      </c>
      <c r="C23" s="53">
        <f>Plan_comptable!G140+'P&amp;P'!G168</f>
        <v>495.55</v>
      </c>
      <c r="D23" s="54">
        <f>C23</f>
        <v>495.55</v>
      </c>
      <c r="E23" s="56"/>
      <c r="F23" s="28"/>
      <c r="G23" s="28"/>
      <c r="H23" s="28"/>
      <c r="I23" s="54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2:27" ht="12.75" customHeight="1">
      <c r="B24" s="110" t="s">
        <v>514</v>
      </c>
      <c r="C24" s="53">
        <f>Plan_comptable!G161+'P&amp;P'!G189</f>
        <v>279</v>
      </c>
      <c r="D24" s="54">
        <f>C24</f>
        <v>279</v>
      </c>
      <c r="E24" s="56"/>
      <c r="F24" s="28"/>
      <c r="G24" s="28"/>
      <c r="H24" s="28"/>
      <c r="I24" s="54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2:27" ht="12.75" customHeight="1">
      <c r="B25" s="110" t="s">
        <v>491</v>
      </c>
      <c r="C25" s="53">
        <f>Plan_comptable!G125+'P&amp;P'!G153</f>
        <v>511.3</v>
      </c>
      <c r="D25" s="54">
        <f>C25</f>
        <v>511.3</v>
      </c>
      <c r="E25" s="56"/>
      <c r="F25" s="28"/>
      <c r="G25" s="28"/>
      <c r="H25" s="28"/>
      <c r="I25" s="54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2:27" ht="12.75" customHeight="1">
      <c r="B26" s="110"/>
      <c r="C26" s="53"/>
      <c r="D26" s="54"/>
      <c r="E26" s="56"/>
      <c r="F26" s="28"/>
      <c r="G26" s="28"/>
      <c r="H26" s="28"/>
      <c r="I26" s="54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ht="12.75" customHeight="1">
      <c r="B27" s="103" t="s">
        <v>105</v>
      </c>
      <c r="C27" s="117">
        <f>SUM(C29:C32)</f>
        <v>3958.8500000000004</v>
      </c>
      <c r="D27" s="54">
        <f>C27</f>
        <v>3958.8500000000004</v>
      </c>
      <c r="E27" s="56"/>
      <c r="F27" s="1"/>
      <c r="G27" s="1"/>
      <c r="H27" s="1"/>
      <c r="I27" s="5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2.75" customHeight="1">
      <c r="B28" s="59"/>
      <c r="C28" s="60"/>
      <c r="D28" s="54"/>
      <c r="E28" s="56"/>
      <c r="F28" s="54"/>
      <c r="G28" s="1"/>
      <c r="H28" s="1"/>
      <c r="I28" s="5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2.75" customHeight="1">
      <c r="B29" s="28" t="s">
        <v>281</v>
      </c>
      <c r="C29" s="53">
        <v>18.5</v>
      </c>
      <c r="D29" s="54"/>
      <c r="E29" s="56"/>
      <c r="F29" s="1"/>
      <c r="G29" s="1"/>
      <c r="H29" s="1"/>
      <c r="I29" s="5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2.75" customHeight="1">
      <c r="B30" s="28" t="s">
        <v>282</v>
      </c>
      <c r="C30" s="53">
        <v>304.05</v>
      </c>
      <c r="D30" s="54"/>
      <c r="E30" s="56"/>
      <c r="F30" s="1"/>
      <c r="G30" s="1"/>
      <c r="H30" s="1"/>
      <c r="I30" s="5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2.75" customHeight="1">
      <c r="B31" s="28" t="s">
        <v>283</v>
      </c>
      <c r="C31" s="53">
        <f>Plan_comptable!G41</f>
        <v>2933</v>
      </c>
      <c r="D31" s="54"/>
      <c r="E31" s="56"/>
      <c r="F31" s="1"/>
      <c r="G31" s="1"/>
      <c r="H31" s="1"/>
      <c r="I31" s="5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2.75" customHeight="1">
      <c r="B32" s="28" t="s">
        <v>504</v>
      </c>
      <c r="C32" s="53">
        <f>Plan_comptable!G43+'P&amp;P'!G43</f>
        <v>703.3</v>
      </c>
      <c r="D32" s="54"/>
      <c r="E32" s="56"/>
      <c r="F32" s="1"/>
      <c r="G32" s="1"/>
      <c r="H32" s="1"/>
      <c r="I32" s="5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2.75" customHeight="1">
      <c r="B33" s="28"/>
      <c r="C33" s="53"/>
      <c r="D33" s="54"/>
      <c r="E33" s="56"/>
      <c r="F33" s="1"/>
      <c r="G33" s="1"/>
      <c r="H33" s="1"/>
      <c r="I33" s="5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2.75" customHeight="1">
      <c r="B34" s="28"/>
      <c r="C34" s="53"/>
      <c r="D34" s="54"/>
      <c r="E34" s="56"/>
      <c r="F34" s="28"/>
      <c r="G34" s="28"/>
      <c r="H34" s="28"/>
      <c r="I34" s="5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2:27" ht="12.75" customHeight="1">
      <c r="B35" s="59"/>
      <c r="C35" s="60"/>
      <c r="D35" s="54"/>
      <c r="E35" s="56"/>
      <c r="F35" s="28"/>
      <c r="G35" s="28"/>
      <c r="H35" s="28"/>
      <c r="I35" s="54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12.75" customHeight="1">
      <c r="B36" s="59"/>
      <c r="C36" s="60"/>
      <c r="D36" s="54"/>
      <c r="E36" s="56"/>
      <c r="F36" s="28"/>
      <c r="G36" s="28"/>
      <c r="H36" s="28"/>
      <c r="I36" s="54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2:27" ht="12.75" customHeight="1">
      <c r="B37" s="59"/>
      <c r="C37" s="60"/>
      <c r="D37" s="54"/>
      <c r="E37" s="56"/>
      <c r="F37" s="1"/>
      <c r="G37" s="1"/>
      <c r="H37" s="1"/>
      <c r="I37" s="5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2.75" customHeight="1">
      <c r="B38" s="55"/>
      <c r="C38" s="61"/>
      <c r="D38" s="54"/>
      <c r="E38" s="56"/>
      <c r="F38" s="1"/>
      <c r="G38" s="1"/>
      <c r="H38" s="1"/>
      <c r="I38" s="5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2.75" customHeight="1">
      <c r="B39" s="103" t="s">
        <v>106</v>
      </c>
      <c r="C39" s="118">
        <f>SUM(C41:C50)</f>
        <v>2276.6400000000003</v>
      </c>
      <c r="D39" s="69">
        <f>C39</f>
        <v>2276.6400000000003</v>
      </c>
      <c r="E39" s="62"/>
      <c r="F39" s="1"/>
      <c r="G39" s="1"/>
      <c r="H39" s="1"/>
      <c r="I39" s="5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2.75" customHeight="1">
      <c r="B40" s="59"/>
      <c r="C40" s="63"/>
      <c r="D40" s="1"/>
      <c r="E40" s="62"/>
      <c r="F40" s="1"/>
      <c r="G40" s="1"/>
      <c r="H40" s="1"/>
      <c r="I40" s="5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2.75" customHeight="1">
      <c r="B41" t="s">
        <v>284</v>
      </c>
      <c r="C41" s="63">
        <f>Plan_comptable!G51</f>
        <v>575</v>
      </c>
      <c r="D41" s="1"/>
      <c r="E41" s="62"/>
      <c r="F41" s="1"/>
      <c r="G41" s="1"/>
      <c r="H41" s="1"/>
      <c r="I41" s="5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2.75" customHeight="1">
      <c r="B42" t="s">
        <v>285</v>
      </c>
      <c r="C42" s="63">
        <v>190.6</v>
      </c>
      <c r="D42" s="1"/>
      <c r="E42" s="62"/>
      <c r="F42" s="1"/>
      <c r="G42" s="1"/>
      <c r="H42" s="1"/>
      <c r="I42" s="5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2.75" customHeight="1">
      <c r="B43" t="s">
        <v>286</v>
      </c>
      <c r="C43" s="63">
        <v>300</v>
      </c>
      <c r="D43" s="1"/>
      <c r="E43" s="62"/>
      <c r="F43" s="1"/>
      <c r="G43" s="1"/>
      <c r="H43" s="1"/>
      <c r="I43" s="5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2.75" customHeight="1">
      <c r="B44" t="s">
        <v>287</v>
      </c>
      <c r="C44" s="63">
        <f>Plan_comptable!G54</f>
        <v>0</v>
      </c>
      <c r="D44" s="54"/>
      <c r="E44" s="62"/>
      <c r="F44" s="1"/>
      <c r="G44" s="1"/>
      <c r="H44" s="1"/>
      <c r="I44" s="5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2.75" customHeight="1">
      <c r="B45" t="s">
        <v>515</v>
      </c>
      <c r="C45" s="63">
        <f>Plan_comptable!G55</f>
        <v>507.34000000000009</v>
      </c>
      <c r="D45" s="54"/>
      <c r="E45" s="62"/>
      <c r="F45" s="28"/>
      <c r="G45" s="28"/>
      <c r="H45" s="28"/>
      <c r="I45" s="54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2:27" ht="12.75" customHeight="1">
      <c r="B46" t="s">
        <v>480</v>
      </c>
      <c r="C46" s="63">
        <f>Plan_comptable!G56</f>
        <v>165.5</v>
      </c>
      <c r="D46" s="54"/>
      <c r="E46" s="62"/>
      <c r="F46" s="28"/>
      <c r="G46" s="28"/>
      <c r="H46" s="28"/>
      <c r="I46" s="54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2:27" ht="12.75" customHeight="1">
      <c r="B47" t="s">
        <v>484</v>
      </c>
      <c r="C47" s="61">
        <f>Plan_comptable!G59</f>
        <v>15</v>
      </c>
      <c r="D47" s="54"/>
      <c r="E47" s="62"/>
      <c r="F47" s="1"/>
      <c r="G47" s="1"/>
      <c r="H47" s="1"/>
      <c r="I47" s="5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2.75" customHeight="1">
      <c r="B48" s="55" t="s">
        <v>481</v>
      </c>
      <c r="C48" s="61">
        <f>Plan_comptable!G57</f>
        <v>122.9</v>
      </c>
      <c r="D48" s="54"/>
      <c r="E48" s="62"/>
      <c r="F48" s="28"/>
      <c r="G48" s="28"/>
      <c r="H48" s="28"/>
      <c r="I48" s="54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2:27" ht="12.75" customHeight="1">
      <c r="B49" s="55" t="s">
        <v>482</v>
      </c>
      <c r="C49" s="61">
        <f>Plan_comptable!G58+'P&amp;P'!G58</f>
        <v>200.3</v>
      </c>
      <c r="D49" s="54"/>
      <c r="E49" s="62"/>
      <c r="F49" s="28"/>
      <c r="G49" s="28"/>
      <c r="H49" s="28"/>
      <c r="I49" s="54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2:27" ht="12.75" customHeight="1">
      <c r="B50" s="55" t="s">
        <v>516</v>
      </c>
      <c r="C50" s="61">
        <f>Plan_comptable!G60+'P&amp;P'!G60</f>
        <v>200</v>
      </c>
      <c r="D50" s="54"/>
      <c r="E50" s="62"/>
      <c r="F50" s="28"/>
      <c r="G50" s="28"/>
      <c r="H50" s="28"/>
      <c r="I50" s="54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2:27" ht="12.75" customHeight="1">
      <c r="B51" s="55"/>
      <c r="C51" s="61"/>
      <c r="D51" s="54"/>
      <c r="E51" s="62"/>
      <c r="F51" s="28"/>
      <c r="G51" s="28"/>
      <c r="H51" s="28"/>
      <c r="I51" s="54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2:27" ht="12.75" customHeight="1">
      <c r="B52" s="55"/>
      <c r="C52" s="61"/>
      <c r="D52" s="54"/>
      <c r="E52" s="62"/>
      <c r="F52" s="28"/>
      <c r="G52" s="28"/>
      <c r="H52" s="28"/>
      <c r="I52" s="54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2:27" ht="12.75" customHeight="1">
      <c r="B53" s="64"/>
      <c r="C53" s="61"/>
      <c r="D53" s="54"/>
      <c r="E53" s="62"/>
      <c r="F53" s="1"/>
      <c r="G53" s="1"/>
      <c r="H53" s="1"/>
      <c r="I53" s="5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2.75" customHeight="1">
      <c r="B54" s="103" t="s">
        <v>169</v>
      </c>
      <c r="C54" s="118">
        <f>SUM(C56)</f>
        <v>148.1</v>
      </c>
      <c r="D54" s="54">
        <f>C54</f>
        <v>148.1</v>
      </c>
      <c r="E54" s="62"/>
      <c r="F54" s="1"/>
      <c r="G54" s="1"/>
      <c r="H54" s="1"/>
      <c r="I54" s="5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2.75" customHeight="1">
      <c r="B55" s="55"/>
      <c r="C55" s="61"/>
      <c r="D55" s="54"/>
      <c r="E55" s="62"/>
      <c r="F55" s="28"/>
      <c r="G55" s="28"/>
      <c r="H55" s="28"/>
      <c r="I55" s="54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2:27" ht="12.75" customHeight="1">
      <c r="B56" s="28" t="s">
        <v>266</v>
      </c>
      <c r="C56" s="61">
        <v>148.1</v>
      </c>
      <c r="D56" s="54"/>
      <c r="E56" s="62"/>
      <c r="F56" s="28"/>
      <c r="G56" s="28"/>
      <c r="H56" s="28"/>
      <c r="I56" s="54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2:27" ht="12.75" customHeight="1">
      <c r="B57" s="28"/>
      <c r="C57" s="61"/>
      <c r="D57" s="54"/>
      <c r="E57" s="62"/>
      <c r="F57" s="1"/>
      <c r="G57" s="1"/>
      <c r="H57" s="1"/>
      <c r="I57" s="5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2.75" customHeight="1">
      <c r="B58" s="28"/>
      <c r="C58" s="61"/>
      <c r="D58" s="54"/>
      <c r="E58" s="62"/>
      <c r="F58" s="28"/>
      <c r="G58" s="28"/>
      <c r="H58" s="28"/>
      <c r="I58" s="54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2:27" ht="12.75" customHeight="1">
      <c r="B59" s="103" t="s">
        <v>170</v>
      </c>
      <c r="C59" s="118">
        <f>SUM(C61:C63)</f>
        <v>258.14999999999998</v>
      </c>
      <c r="D59" s="54">
        <f>C59</f>
        <v>258.14999999999998</v>
      </c>
      <c r="E59" s="62"/>
      <c r="F59" s="1"/>
      <c r="G59" s="65"/>
      <c r="H59" s="49"/>
      <c r="I59" s="5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2.75" customHeight="1">
      <c r="B60" s="58"/>
      <c r="C60" s="61"/>
      <c r="D60" s="54"/>
      <c r="E60" s="62"/>
      <c r="F60" s="1"/>
      <c r="G60" s="65"/>
      <c r="H60" s="49"/>
      <c r="I60" s="5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2.75" customHeight="1">
      <c r="B61" s="110" t="s">
        <v>265</v>
      </c>
      <c r="C61" s="61">
        <v>76.5</v>
      </c>
      <c r="D61" s="54"/>
      <c r="E61" s="62"/>
      <c r="F61" s="28"/>
      <c r="G61" s="65"/>
      <c r="H61" s="49"/>
      <c r="I61" s="54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2:27" ht="12.75" customHeight="1">
      <c r="B62" s="28" t="s">
        <v>264</v>
      </c>
      <c r="C62" s="61">
        <v>155.85</v>
      </c>
      <c r="D62" s="54"/>
      <c r="E62" s="62"/>
      <c r="F62" s="1"/>
      <c r="G62" s="65"/>
      <c r="H62" s="49"/>
      <c r="I62" s="5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2.75" customHeight="1">
      <c r="B63" s="28" t="s">
        <v>280</v>
      </c>
      <c r="C63" s="61">
        <v>25.8</v>
      </c>
      <c r="D63" s="54"/>
      <c r="E63" s="62"/>
      <c r="F63" s="28"/>
      <c r="G63" s="65"/>
      <c r="H63" s="49"/>
      <c r="I63" s="54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2:27" ht="12.75" customHeight="1">
      <c r="B64" s="58"/>
      <c r="C64" s="61"/>
      <c r="D64" s="54"/>
      <c r="E64" s="62"/>
      <c r="F64" s="1"/>
      <c r="G64" s="65"/>
      <c r="H64" s="49"/>
      <c r="I64" s="5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2.75" customHeight="1">
      <c r="B65" s="104" t="s">
        <v>172</v>
      </c>
      <c r="C65" s="118">
        <f>SUM(C67:C70)</f>
        <v>1895.65</v>
      </c>
      <c r="D65" s="54">
        <f>C65</f>
        <v>1895.65</v>
      </c>
      <c r="E65" s="62"/>
      <c r="F65" s="28"/>
      <c r="G65" s="65"/>
      <c r="H65" s="49"/>
      <c r="I65" s="54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2:27" ht="12.75" customHeight="1">
      <c r="B66" s="58"/>
      <c r="C66" s="61"/>
      <c r="D66" s="54"/>
      <c r="E66" s="62"/>
      <c r="F66" s="28"/>
      <c r="G66" s="65"/>
      <c r="H66" s="49"/>
      <c r="I66" s="54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2:27" ht="12.75" customHeight="1">
      <c r="B67" t="s">
        <v>269</v>
      </c>
      <c r="C67" s="61">
        <v>51.95</v>
      </c>
      <c r="D67" s="54"/>
      <c r="E67" s="62"/>
      <c r="F67" s="28"/>
      <c r="G67" s="65"/>
      <c r="H67" s="49"/>
      <c r="I67" s="54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2:27" ht="12.75" customHeight="1">
      <c r="B68" t="s">
        <v>271</v>
      </c>
      <c r="C68" s="61">
        <v>190.5</v>
      </c>
      <c r="D68" s="54"/>
      <c r="E68" s="62"/>
      <c r="F68" s="28"/>
      <c r="G68" s="65"/>
      <c r="H68" s="49"/>
      <c r="I68" s="54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2:27" ht="12.75" customHeight="1">
      <c r="B69" t="s">
        <v>272</v>
      </c>
      <c r="C69" s="61">
        <v>940</v>
      </c>
      <c r="D69" s="54"/>
      <c r="E69" s="62"/>
      <c r="F69" s="28"/>
      <c r="G69" s="65"/>
      <c r="H69" s="49"/>
      <c r="I69" s="54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2:27" ht="12.75" customHeight="1">
      <c r="B70" t="s">
        <v>513</v>
      </c>
      <c r="C70" s="61">
        <f>Plan_comptable!G100+'P&amp;P'!G121</f>
        <v>713.2</v>
      </c>
      <c r="D70" s="54"/>
      <c r="E70" s="62"/>
      <c r="F70" s="28"/>
      <c r="G70" s="65"/>
      <c r="H70" s="49"/>
      <c r="I70" s="54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2:27" ht="12.75" customHeight="1">
      <c r="C71" s="61"/>
      <c r="D71" s="54"/>
      <c r="E71" s="62"/>
      <c r="F71" s="28"/>
      <c r="G71" s="65"/>
      <c r="H71" s="49"/>
      <c r="I71" s="54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2:27" ht="12.75" customHeight="1">
      <c r="B72" s="58"/>
      <c r="C72" s="61"/>
      <c r="D72" s="54"/>
      <c r="E72" s="62"/>
      <c r="F72" s="28"/>
      <c r="G72" s="65"/>
      <c r="H72" s="49"/>
      <c r="I72" s="54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2:27" ht="12.75" customHeight="1">
      <c r="B73" s="58"/>
      <c r="C73" s="61"/>
      <c r="D73" s="54"/>
      <c r="E73" s="62"/>
      <c r="F73" s="28"/>
      <c r="G73" s="65"/>
      <c r="H73" s="49"/>
      <c r="I73" s="54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2:27" ht="12.75" customHeight="1">
      <c r="B74" s="104" t="s">
        <v>171</v>
      </c>
      <c r="C74" s="118">
        <f>SUM(C76:C93)</f>
        <v>2456.5499999999997</v>
      </c>
      <c r="D74" s="54">
        <f>C74</f>
        <v>2456.5499999999997</v>
      </c>
      <c r="E74" s="62"/>
      <c r="F74" s="1"/>
      <c r="G74" s="65"/>
      <c r="H74" s="49"/>
      <c r="I74" s="5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2.75" customHeight="1">
      <c r="B75" s="58"/>
      <c r="C75" s="61"/>
      <c r="D75" s="54"/>
      <c r="E75" s="62"/>
      <c r="F75" s="1"/>
      <c r="G75" s="65"/>
      <c r="H75" s="49"/>
      <c r="I75" s="5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2.75" customHeight="1">
      <c r="B76" s="28" t="s">
        <v>150</v>
      </c>
      <c r="C76" s="60">
        <f>Plan_comptable!G66</f>
        <v>0</v>
      </c>
      <c r="D76" s="54"/>
      <c r="E76" s="56"/>
      <c r="F76" s="1"/>
      <c r="G76" s="65"/>
      <c r="H76" s="49"/>
      <c r="I76" s="5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2.75" customHeight="1">
      <c r="B77" s="28" t="s">
        <v>288</v>
      </c>
      <c r="C77" s="60">
        <v>131.4</v>
      </c>
      <c r="D77" s="54"/>
      <c r="E77" s="62"/>
      <c r="F77" s="1"/>
      <c r="G77" s="1"/>
      <c r="H77" s="1"/>
      <c r="I77" s="5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2.75" customHeight="1">
      <c r="B78" s="28" t="s">
        <v>289</v>
      </c>
      <c r="C78" s="60">
        <v>143.86000000000001</v>
      </c>
      <c r="D78" s="54"/>
      <c r="E78" s="62"/>
      <c r="F78" s="28"/>
      <c r="G78" s="28"/>
      <c r="H78" s="28"/>
      <c r="I78" s="54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2:27" ht="12.75" customHeight="1">
      <c r="B79" s="28" t="s">
        <v>151</v>
      </c>
      <c r="C79" s="60">
        <v>500</v>
      </c>
      <c r="D79" s="54"/>
      <c r="E79" s="62"/>
      <c r="F79" s="28"/>
      <c r="G79" s="28"/>
      <c r="H79" s="28"/>
      <c r="I79" s="54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2:27" ht="12.75" customHeight="1">
      <c r="B80" s="28" t="s">
        <v>290</v>
      </c>
      <c r="C80" s="60">
        <v>134.75</v>
      </c>
      <c r="D80" s="54"/>
      <c r="E80" s="62"/>
      <c r="F80" s="1"/>
      <c r="G80" s="1"/>
      <c r="H80" s="1"/>
      <c r="I80" s="5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2.75" customHeight="1">
      <c r="B81" s="28" t="s">
        <v>291</v>
      </c>
      <c r="C81" s="60">
        <v>22.9</v>
      </c>
      <c r="D81" s="66"/>
      <c r="E81" s="62"/>
      <c r="F81" s="1"/>
      <c r="G81" s="1"/>
      <c r="H81" s="1"/>
      <c r="I81" s="5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2.75" customHeight="1">
      <c r="B82" s="28" t="s">
        <v>292</v>
      </c>
      <c r="C82" s="60">
        <v>174.5</v>
      </c>
      <c r="D82" s="66"/>
      <c r="E82" s="62"/>
      <c r="F82" s="28"/>
      <c r="G82" s="28"/>
      <c r="H82" s="28"/>
      <c r="I82" s="54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2:27" ht="12.75" customHeight="1">
      <c r="B83" s="28" t="s">
        <v>293</v>
      </c>
      <c r="C83" s="60">
        <v>111.4</v>
      </c>
      <c r="D83" s="66"/>
      <c r="E83" s="62"/>
      <c r="F83" s="28"/>
      <c r="G83" s="28"/>
      <c r="H83" s="28"/>
      <c r="I83" s="54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2:27" ht="12.75" customHeight="1">
      <c r="B84" s="28" t="s">
        <v>294</v>
      </c>
      <c r="C84" s="60">
        <v>252</v>
      </c>
      <c r="D84" s="54"/>
      <c r="E84" s="62"/>
      <c r="F84" s="1"/>
      <c r="G84" s="1"/>
      <c r="H84" s="1"/>
      <c r="I84" s="5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2.75" customHeight="1">
      <c r="B85" s="28" t="s">
        <v>295</v>
      </c>
      <c r="C85" s="60">
        <v>2.2000000000000002</v>
      </c>
      <c r="D85" s="66"/>
      <c r="E85" s="62"/>
      <c r="F85" s="1"/>
      <c r="G85" s="1"/>
      <c r="H85" s="1"/>
      <c r="I85" s="5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2.75" customHeight="1">
      <c r="B86" s="28" t="s">
        <v>509</v>
      </c>
      <c r="C86" s="60">
        <f>Plan_comptable!G80</f>
        <v>121.96</v>
      </c>
      <c r="D86" s="66"/>
      <c r="E86" s="62"/>
      <c r="F86" s="28"/>
      <c r="G86" s="28"/>
      <c r="H86" s="28"/>
      <c r="I86" s="54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2:27" ht="12.75" customHeight="1">
      <c r="B87" s="28" t="s">
        <v>507</v>
      </c>
      <c r="C87" s="60">
        <f>Plan_comptable!G78</f>
        <v>96.1</v>
      </c>
      <c r="D87" s="66"/>
      <c r="E87" s="62"/>
      <c r="F87" s="28"/>
      <c r="G87" s="28"/>
      <c r="H87" s="28"/>
      <c r="I87" s="54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2:27" ht="12.75" customHeight="1">
      <c r="B88" s="28" t="s">
        <v>508</v>
      </c>
      <c r="C88" s="60">
        <f>Plan_comptable!G79</f>
        <v>149.28</v>
      </c>
      <c r="D88" s="66"/>
      <c r="E88" s="62"/>
      <c r="F88" s="28"/>
      <c r="G88" s="28"/>
      <c r="H88" s="28"/>
      <c r="I88" s="54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2:27" ht="12.75" customHeight="1">
      <c r="B89" s="28" t="s">
        <v>505</v>
      </c>
      <c r="C89" s="60">
        <f>Plan_comptable!G76</f>
        <v>85.15</v>
      </c>
      <c r="D89" s="66"/>
      <c r="E89" s="62"/>
      <c r="F89" s="28"/>
      <c r="G89" s="28"/>
      <c r="H89" s="28"/>
      <c r="I89" s="54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2:27" ht="12.75" customHeight="1">
      <c r="B90" s="28" t="s">
        <v>506</v>
      </c>
      <c r="C90" s="60">
        <f>Plan_comptable!G77</f>
        <v>71.7</v>
      </c>
      <c r="D90" s="66"/>
      <c r="E90" s="62"/>
      <c r="F90" s="28"/>
      <c r="G90" s="28"/>
      <c r="H90" s="28"/>
      <c r="I90" s="54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2:27" ht="12.75" customHeight="1">
      <c r="B91" s="28" t="s">
        <v>510</v>
      </c>
      <c r="C91" s="60">
        <f>Plan_comptable!G81</f>
        <v>219.4</v>
      </c>
      <c r="D91" s="66"/>
      <c r="E91" s="62"/>
      <c r="F91" s="28"/>
      <c r="G91" s="28"/>
      <c r="H91" s="28"/>
      <c r="I91" s="54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2:27" ht="12.75" customHeight="1">
      <c r="B92" s="28" t="s">
        <v>517</v>
      </c>
      <c r="C92" s="60">
        <f>Plan_comptable!G82</f>
        <v>99.95</v>
      </c>
      <c r="D92" s="66"/>
      <c r="E92" s="62"/>
      <c r="F92" s="28"/>
      <c r="G92" s="28"/>
      <c r="H92" s="28"/>
      <c r="I92" s="54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2:27" ht="12.75" customHeight="1">
      <c r="B93" s="28" t="s">
        <v>306</v>
      </c>
      <c r="C93" s="60">
        <f>Plan_comptable!G83</f>
        <v>140</v>
      </c>
      <c r="D93" s="66"/>
      <c r="E93" s="62"/>
      <c r="F93" s="28"/>
      <c r="G93" s="28"/>
      <c r="H93" s="28"/>
      <c r="I93" s="54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2:27" ht="12.75" customHeight="1">
      <c r="B94" s="28"/>
      <c r="C94" s="60"/>
      <c r="D94" s="66"/>
      <c r="E94" s="62"/>
      <c r="F94" s="28"/>
      <c r="G94" s="28"/>
      <c r="H94" s="28"/>
      <c r="I94" s="54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2:27" ht="12.75" customHeight="1">
      <c r="B95" s="28"/>
      <c r="C95" s="60"/>
      <c r="D95" s="66"/>
      <c r="E95" s="62"/>
      <c r="F95" s="28"/>
      <c r="G95" s="28"/>
      <c r="H95" s="28"/>
      <c r="I95" s="54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2:27" ht="12.75" customHeight="1">
      <c r="B96" s="58"/>
      <c r="C96" s="61"/>
      <c r="D96" s="66"/>
      <c r="E96" s="62"/>
      <c r="F96" s="1"/>
      <c r="G96" s="1"/>
      <c r="H96" s="1"/>
      <c r="I96" s="5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2.75" customHeight="1">
      <c r="B97" s="103" t="s">
        <v>107</v>
      </c>
      <c r="C97" s="61">
        <f>SUM(C100)</f>
        <v>0</v>
      </c>
      <c r="D97" s="66">
        <f>C97</f>
        <v>0</v>
      </c>
      <c r="E97" s="62"/>
      <c r="F97" s="1"/>
      <c r="G97" s="1"/>
      <c r="H97" s="1"/>
      <c r="I97" s="5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2.75" customHeight="1">
      <c r="B98" s="55"/>
      <c r="C98" s="61"/>
      <c r="D98" s="1"/>
      <c r="E98" s="62"/>
      <c r="F98" s="1"/>
      <c r="G98" s="1"/>
      <c r="H98" s="1"/>
      <c r="I98" s="5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2.75" customHeight="1">
      <c r="B99" s="55"/>
      <c r="C99" s="61"/>
      <c r="D99" s="28"/>
      <c r="E99" s="62"/>
      <c r="F99" s="28"/>
      <c r="G99" s="28"/>
      <c r="H99" s="28"/>
      <c r="I99" s="54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2:27" ht="12.75" customHeight="1">
      <c r="B100" s="55"/>
      <c r="C100" s="61"/>
      <c r="D100" s="28"/>
      <c r="E100" s="62"/>
      <c r="F100" s="28"/>
      <c r="G100" s="28"/>
      <c r="H100" s="28"/>
      <c r="I100" s="54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2:27" ht="12.75" customHeight="1">
      <c r="B101" s="103" t="s">
        <v>273</v>
      </c>
      <c r="C101" s="61">
        <f>SUM(C105)</f>
        <v>0</v>
      </c>
      <c r="D101" s="66">
        <f>C101</f>
        <v>0</v>
      </c>
      <c r="E101" s="62"/>
      <c r="F101" s="28"/>
      <c r="G101" s="28"/>
      <c r="H101" s="28"/>
      <c r="I101" s="54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2:27" ht="12.75" customHeight="1">
      <c r="B102" s="55"/>
      <c r="C102" s="61"/>
      <c r="D102" s="28"/>
      <c r="E102" s="62"/>
      <c r="F102" s="28"/>
      <c r="G102" s="28"/>
      <c r="H102" s="28"/>
      <c r="I102" s="54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2:27" ht="12.75" customHeight="1">
      <c r="B103" s="55"/>
      <c r="C103" s="61"/>
      <c r="D103" s="28"/>
      <c r="E103" s="62"/>
      <c r="F103" s="28"/>
      <c r="G103" s="28"/>
      <c r="H103" s="28"/>
      <c r="I103" s="54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2:27" ht="12.75" customHeight="1">
      <c r="B104" s="55"/>
      <c r="C104" s="61"/>
      <c r="D104" s="28"/>
      <c r="E104" s="62"/>
      <c r="F104" s="28"/>
      <c r="G104" s="28"/>
      <c r="H104" s="28"/>
      <c r="I104" s="54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2:27" ht="12.75" customHeight="1">
      <c r="B105" s="103" t="s">
        <v>173</v>
      </c>
      <c r="C105" s="118">
        <f>SUM(C107)</f>
        <v>0</v>
      </c>
      <c r="D105" s="66">
        <f>C105</f>
        <v>0</v>
      </c>
      <c r="E105" s="62"/>
      <c r="F105" s="1"/>
      <c r="G105" s="1"/>
      <c r="H105" s="1"/>
      <c r="I105" s="5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2.75" customHeight="1">
      <c r="B106" s="55"/>
      <c r="C106" s="61"/>
      <c r="D106" s="66"/>
      <c r="E106" s="62"/>
      <c r="F106" s="28"/>
      <c r="G106" s="28"/>
      <c r="H106" s="28"/>
      <c r="I106" s="54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2:27" ht="12.75" customHeight="1">
      <c r="B107" s="64"/>
      <c r="C107" s="61"/>
      <c r="D107" s="66"/>
      <c r="E107" s="62"/>
      <c r="F107" s="28"/>
      <c r="G107" s="28"/>
      <c r="H107" s="28"/>
      <c r="I107" s="54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2:27" ht="12.75" customHeight="1">
      <c r="B108" s="55"/>
      <c r="C108" s="61"/>
      <c r="D108" s="66"/>
      <c r="E108" s="62"/>
      <c r="F108" s="1"/>
      <c r="G108" s="1"/>
      <c r="H108" s="1"/>
      <c r="I108" s="5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2.75" customHeight="1">
      <c r="B109" s="103" t="s">
        <v>108</v>
      </c>
      <c r="C109" s="118">
        <f>SUM(C111:C115)</f>
        <v>7353.8</v>
      </c>
      <c r="D109" s="66">
        <f>C109</f>
        <v>7353.8</v>
      </c>
      <c r="E109" s="62"/>
      <c r="F109" s="1"/>
      <c r="G109" s="1"/>
      <c r="H109" s="1"/>
      <c r="I109" s="5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2.75" customHeight="1">
      <c r="C110" s="61"/>
      <c r="D110" s="54"/>
      <c r="E110" s="62"/>
      <c r="F110" s="1"/>
      <c r="G110" s="1"/>
      <c r="H110" s="1"/>
      <c r="I110" s="5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2.75" customHeight="1">
      <c r="B111" t="s">
        <v>275</v>
      </c>
      <c r="C111" s="61">
        <v>1471.75</v>
      </c>
      <c r="D111" s="54"/>
      <c r="E111" s="62"/>
      <c r="F111" s="28"/>
      <c r="G111" s="28"/>
      <c r="H111" s="28"/>
      <c r="I111" s="54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2:27" ht="12.75" customHeight="1">
      <c r="B112" s="110" t="s">
        <v>277</v>
      </c>
      <c r="C112" s="61">
        <v>1517.75</v>
      </c>
      <c r="D112" s="54"/>
      <c r="E112" s="62"/>
      <c r="F112" s="1"/>
      <c r="G112" s="1"/>
      <c r="H112" s="1"/>
      <c r="I112" s="5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2.75" customHeight="1">
      <c r="B113" s="110" t="s">
        <v>276</v>
      </c>
      <c r="C113" s="61">
        <v>29</v>
      </c>
      <c r="D113" s="54"/>
      <c r="E113" s="62"/>
      <c r="F113" s="28"/>
      <c r="G113" s="28"/>
      <c r="H113" s="28"/>
      <c r="I113" s="54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2:27" ht="12.75" customHeight="1">
      <c r="B114" s="110" t="s">
        <v>347</v>
      </c>
      <c r="C114" s="61">
        <v>340</v>
      </c>
      <c r="D114" s="54"/>
      <c r="E114" s="62"/>
      <c r="F114" s="28"/>
      <c r="G114" s="28"/>
      <c r="H114" s="28"/>
      <c r="I114" s="54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2:27" ht="12.75" customHeight="1">
      <c r="B115" s="110" t="s">
        <v>499</v>
      </c>
      <c r="C115" s="61">
        <f>Plan_comptable!G107</f>
        <v>3995.3</v>
      </c>
      <c r="D115" s="54"/>
      <c r="E115" s="62"/>
      <c r="F115" s="28"/>
      <c r="G115" s="28"/>
      <c r="H115" s="28"/>
      <c r="I115" s="54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2:27" ht="12.75" customHeight="1">
      <c r="B116" s="110"/>
      <c r="C116" s="61"/>
      <c r="D116" s="54"/>
      <c r="E116" s="62"/>
      <c r="F116" s="28"/>
      <c r="G116" s="28"/>
      <c r="H116" s="28"/>
      <c r="I116" s="54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2:27" ht="12.75" customHeight="1">
      <c r="B117" s="110"/>
      <c r="C117" s="61"/>
      <c r="D117" s="54"/>
      <c r="E117" s="62"/>
      <c r="F117" s="28"/>
      <c r="G117" s="28"/>
      <c r="H117" s="28"/>
      <c r="I117" s="54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2:27" ht="12.75" customHeight="1">
      <c r="B118" s="110"/>
      <c r="C118" s="61"/>
      <c r="D118" s="54"/>
      <c r="E118" s="62"/>
      <c r="F118" s="28"/>
      <c r="G118" s="28"/>
      <c r="H118" s="28"/>
      <c r="I118" s="54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2:27" ht="12.75" customHeight="1">
      <c r="B119" s="110"/>
      <c r="C119" s="61"/>
      <c r="D119" s="54"/>
      <c r="E119" s="62"/>
      <c r="F119" s="28"/>
      <c r="G119" s="28"/>
      <c r="H119" s="28"/>
      <c r="I119" s="54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2:27" ht="12.75" customHeight="1">
      <c r="C120" s="61"/>
      <c r="D120" s="54"/>
      <c r="E120" s="62"/>
      <c r="F120" s="28"/>
      <c r="G120" s="28"/>
      <c r="H120" s="28"/>
      <c r="I120" s="54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2:27" ht="12.75" customHeight="1">
      <c r="B121" s="103" t="s">
        <v>174</v>
      </c>
      <c r="C121" s="119">
        <f>SUM(C124:C127)</f>
        <v>3353.95</v>
      </c>
      <c r="D121" s="54">
        <f>C121</f>
        <v>3353.95</v>
      </c>
      <c r="E121" s="56"/>
      <c r="F121" s="1"/>
      <c r="G121" s="1"/>
      <c r="H121" s="1"/>
      <c r="I121" s="5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2.75" customHeight="1">
      <c r="B122" s="55"/>
      <c r="C122" s="112"/>
      <c r="D122" s="54"/>
      <c r="E122" s="56"/>
      <c r="F122" s="28"/>
      <c r="G122" s="28"/>
      <c r="H122" s="28"/>
      <c r="I122" s="54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2:27" ht="12.75" customHeight="1">
      <c r="B123" s="55"/>
      <c r="C123" s="112"/>
      <c r="D123" s="54"/>
      <c r="E123" s="56"/>
      <c r="F123" s="28"/>
      <c r="G123" s="28"/>
      <c r="H123" s="28"/>
      <c r="I123" s="54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2:27" ht="12.75" customHeight="1">
      <c r="B124" t="s">
        <v>278</v>
      </c>
      <c r="C124" s="112">
        <v>241.25</v>
      </c>
      <c r="D124" s="54"/>
      <c r="E124" s="56"/>
      <c r="F124" s="28"/>
      <c r="G124" s="28"/>
      <c r="H124" s="28"/>
      <c r="I124" s="54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2:27" ht="12.75" customHeight="1">
      <c r="B125" t="s">
        <v>279</v>
      </c>
      <c r="C125" s="112">
        <v>578.9</v>
      </c>
      <c r="D125" s="54"/>
      <c r="E125" s="56"/>
      <c r="F125" s="28"/>
      <c r="G125" s="28"/>
      <c r="H125" s="28"/>
      <c r="I125" s="54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2:27" ht="12.75" customHeight="1">
      <c r="B126" t="s">
        <v>518</v>
      </c>
      <c r="C126" s="112">
        <f>Plan_comptable!G115</f>
        <v>2508.6999999999998</v>
      </c>
      <c r="D126" s="54"/>
      <c r="E126" s="56"/>
      <c r="F126" s="28"/>
      <c r="G126" s="28"/>
      <c r="H126" s="28"/>
      <c r="I126" s="54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2:27" ht="12.75" customHeight="1">
      <c r="B127" t="s">
        <v>490</v>
      </c>
      <c r="C127" s="112">
        <f>Plan_comptable!G116</f>
        <v>25.1</v>
      </c>
      <c r="D127" s="54"/>
      <c r="E127" s="56"/>
      <c r="F127" s="28"/>
      <c r="G127" s="28"/>
      <c r="H127" s="28"/>
      <c r="I127" s="54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2:27" ht="12.75" customHeight="1">
      <c r="C128" s="112"/>
      <c r="D128" s="54"/>
      <c r="E128" s="56"/>
      <c r="F128" s="28"/>
      <c r="G128" s="28"/>
      <c r="H128" s="28"/>
      <c r="I128" s="54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2:27" ht="12.75" customHeight="1">
      <c r="B129" s="55"/>
      <c r="C129" s="61"/>
      <c r="D129" s="54"/>
      <c r="E129" s="56"/>
      <c r="F129" s="1"/>
      <c r="G129" s="1"/>
      <c r="H129" s="1"/>
      <c r="I129" s="5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2.75" customHeight="1">
      <c r="B130" s="103" t="s">
        <v>70</v>
      </c>
      <c r="C130" s="118">
        <f>SUM(C141)</f>
        <v>0</v>
      </c>
      <c r="D130" s="54">
        <f>C130</f>
        <v>0</v>
      </c>
      <c r="E130" s="56"/>
      <c r="F130" s="1"/>
      <c r="G130" s="1"/>
      <c r="H130" s="1"/>
      <c r="I130" s="5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s="380" customFormat="1" ht="12.75" customHeight="1">
      <c r="B131" s="375"/>
      <c r="C131" s="376"/>
      <c r="D131" s="377"/>
      <c r="E131" s="378"/>
      <c r="F131" s="379"/>
      <c r="G131" s="379"/>
      <c r="H131" s="379"/>
      <c r="I131" s="377"/>
      <c r="J131" s="379"/>
      <c r="K131" s="379"/>
      <c r="L131" s="379"/>
      <c r="M131" s="379"/>
      <c r="N131" s="379"/>
      <c r="O131" s="379"/>
      <c r="P131" s="379"/>
      <c r="Q131" s="379"/>
      <c r="R131" s="379"/>
      <c r="S131" s="379"/>
      <c r="T131" s="379"/>
      <c r="U131" s="379"/>
      <c r="V131" s="379"/>
      <c r="W131" s="379"/>
      <c r="X131" s="379"/>
      <c r="Y131" s="379"/>
      <c r="Z131" s="379"/>
      <c r="AA131" s="379"/>
    </row>
    <row r="132" spans="2:27" ht="12.75" customHeight="1">
      <c r="B132" s="59"/>
      <c r="C132" s="61"/>
      <c r="D132" s="54"/>
      <c r="E132" s="56"/>
      <c r="F132" s="1"/>
      <c r="G132" s="1"/>
      <c r="H132" s="1"/>
      <c r="I132" s="5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2.75" customHeight="1">
      <c r="B133" s="103" t="s">
        <v>495</v>
      </c>
      <c r="C133" s="118">
        <f>SUM(C134:C135)</f>
        <v>147.63999999999999</v>
      </c>
      <c r="D133" s="54">
        <f>C133</f>
        <v>147.63999999999999</v>
      </c>
      <c r="E133" s="56"/>
      <c r="F133" s="28"/>
      <c r="G133" s="28"/>
      <c r="H133" s="28"/>
      <c r="I133" s="54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2:27" ht="12.75" customHeight="1">
      <c r="B134" s="375" t="s">
        <v>69</v>
      </c>
      <c r="C134" s="118">
        <f>Plan_comptable!G142</f>
        <v>68.959999999999994</v>
      </c>
      <c r="D134" s="54"/>
      <c r="E134" s="56"/>
      <c r="F134" s="28"/>
      <c r="G134" s="28"/>
      <c r="H134" s="28"/>
      <c r="I134" s="54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2:27" ht="12.75" customHeight="1">
      <c r="B135" s="375" t="s">
        <v>496</v>
      </c>
      <c r="C135" s="118">
        <f>Plan_comptable!G143</f>
        <v>78.680000000000007</v>
      </c>
      <c r="D135" s="54"/>
      <c r="E135" s="56"/>
      <c r="F135" s="28"/>
      <c r="G135" s="28"/>
      <c r="H135" s="28"/>
      <c r="I135" s="54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2:27" ht="12.75" customHeight="1">
      <c r="B136" s="375"/>
      <c r="C136" s="118"/>
      <c r="D136" s="54"/>
      <c r="E136" s="56"/>
      <c r="F136" s="28"/>
      <c r="G136" s="28"/>
      <c r="H136" s="28"/>
      <c r="I136" s="54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2:27" ht="12.75" customHeight="1">
      <c r="B137" s="375"/>
      <c r="C137" s="118"/>
      <c r="D137" s="54"/>
      <c r="E137" s="56"/>
      <c r="F137" s="28"/>
      <c r="G137" s="28"/>
      <c r="H137" s="28"/>
      <c r="I137" s="54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2:27" ht="12.75" customHeight="1">
      <c r="B138" s="103" t="s">
        <v>497</v>
      </c>
      <c r="C138" s="118">
        <f>SUM(C139)</f>
        <v>119.85</v>
      </c>
      <c r="D138" s="54">
        <f>C138</f>
        <v>119.85</v>
      </c>
      <c r="E138" s="56"/>
      <c r="F138" s="28"/>
      <c r="G138" s="28"/>
      <c r="H138" s="28"/>
      <c r="I138" s="54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2:27" ht="12.75" customHeight="1">
      <c r="B139" s="375" t="s">
        <v>519</v>
      </c>
      <c r="C139" s="118">
        <f>Plan_comptable!G145</f>
        <v>119.85</v>
      </c>
      <c r="D139" s="54"/>
      <c r="E139" s="56"/>
      <c r="F139" s="28"/>
      <c r="G139" s="28"/>
      <c r="H139" s="28"/>
      <c r="I139" s="54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2:27" ht="12.75" customHeight="1">
      <c r="B140" s="375"/>
      <c r="C140" s="118"/>
      <c r="D140" s="54"/>
      <c r="E140" s="56"/>
      <c r="F140" s="28"/>
      <c r="G140" s="28"/>
      <c r="H140" s="28"/>
      <c r="I140" s="54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2:27" ht="12.75" customHeight="1">
      <c r="B141" s="114"/>
      <c r="C141" s="61"/>
      <c r="D141" s="54"/>
      <c r="E141" s="56"/>
      <c r="F141" s="1"/>
      <c r="G141" s="1"/>
      <c r="H141" s="1"/>
      <c r="I141" s="5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2.75" customHeight="1">
      <c r="B142" s="103" t="s">
        <v>315</v>
      </c>
      <c r="C142" s="118">
        <f>SUM(C143)</f>
        <v>1725</v>
      </c>
      <c r="D142" s="54">
        <f>C142</f>
        <v>1725</v>
      </c>
      <c r="E142" s="56"/>
      <c r="F142" s="1"/>
      <c r="G142" s="1"/>
      <c r="H142" s="1"/>
      <c r="I142" s="5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2.75" customHeight="1">
      <c r="B143" s="67" t="s">
        <v>316</v>
      </c>
      <c r="C143" s="61">
        <v>1725</v>
      </c>
      <c r="D143" s="54"/>
      <c r="E143" s="56"/>
      <c r="F143" s="1"/>
      <c r="G143" s="1"/>
      <c r="H143" s="1"/>
      <c r="I143" s="5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2.75" customHeight="1">
      <c r="B144" s="67"/>
      <c r="C144" s="61"/>
      <c r="D144" s="54"/>
      <c r="E144" s="56"/>
      <c r="F144" s="1"/>
      <c r="G144" s="1"/>
      <c r="H144" s="1"/>
      <c r="I144" s="5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2.75" customHeight="1">
      <c r="B145" s="64"/>
      <c r="C145" s="61"/>
      <c r="D145" s="66"/>
      <c r="E145" s="56"/>
      <c r="F145" s="1"/>
      <c r="G145" s="1"/>
      <c r="H145" s="1"/>
      <c r="I145" s="5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2.75" customHeight="1">
      <c r="B146" s="64"/>
      <c r="C146" s="61"/>
      <c r="D146" s="66"/>
      <c r="E146" s="56"/>
      <c r="F146" s="28"/>
      <c r="G146" s="28"/>
      <c r="H146" s="28"/>
      <c r="I146" s="54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2:27" ht="12.75" customHeight="1">
      <c r="B147" s="105" t="s">
        <v>109</v>
      </c>
      <c r="C147" s="115">
        <f>SUM(C8+C27+C39+C54+C59+C65+C74+C109+C121+C142+C97+C101+C105+C130+C133+C138)</f>
        <v>27838.6</v>
      </c>
      <c r="D147" s="54"/>
      <c r="E147" s="56"/>
      <c r="F147" s="1"/>
      <c r="G147" s="1"/>
      <c r="H147" s="1"/>
      <c r="I147" s="5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2.75" customHeight="1">
      <c r="B148" s="68"/>
      <c r="C148" s="53"/>
      <c r="D148" s="69"/>
      <c r="E148" s="56"/>
      <c r="F148" s="1"/>
      <c r="G148" s="1"/>
      <c r="H148" s="1"/>
      <c r="I148" s="5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2.75" customHeight="1">
      <c r="B149" s="106" t="s">
        <v>181</v>
      </c>
      <c r="C149" s="121">
        <f>SUM(C151)</f>
        <v>0</v>
      </c>
      <c r="D149" s="69"/>
      <c r="E149" s="56"/>
      <c r="F149" s="1"/>
      <c r="G149" s="1"/>
      <c r="H149" s="1"/>
      <c r="I149" s="5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2.75" customHeight="1">
      <c r="B150" s="64"/>
      <c r="C150" s="70"/>
      <c r="D150" s="54"/>
      <c r="E150" s="56"/>
      <c r="F150" s="1"/>
      <c r="G150" s="1"/>
      <c r="H150" s="1"/>
      <c r="I150" s="5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2.75" customHeight="1">
      <c r="B151" s="55" t="s">
        <v>110</v>
      </c>
      <c r="C151" s="70">
        <f>Plan_comptable!E153</f>
        <v>0</v>
      </c>
      <c r="D151" s="54"/>
      <c r="E151" s="56"/>
      <c r="F151" s="1"/>
      <c r="G151" s="1"/>
      <c r="H151" s="1"/>
      <c r="I151" s="5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2.75" customHeight="1">
      <c r="B152" s="55"/>
      <c r="C152" s="60"/>
      <c r="D152" s="54"/>
      <c r="E152" s="56"/>
      <c r="F152" s="1"/>
      <c r="G152" s="1"/>
      <c r="H152" s="1"/>
      <c r="I152" s="5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2.75" customHeight="1">
      <c r="B153" s="55"/>
      <c r="C153" s="60"/>
      <c r="D153" s="54"/>
      <c r="E153" s="56"/>
      <c r="F153" s="1"/>
      <c r="G153" s="1"/>
      <c r="H153" s="1"/>
      <c r="I153" s="5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2.75" customHeight="1">
      <c r="B154" s="103" t="s">
        <v>307</v>
      </c>
      <c r="C154" s="120">
        <f>SUM(C156:C160)</f>
        <v>4606.5199999999995</v>
      </c>
      <c r="D154" s="54">
        <f>C154</f>
        <v>4606.5199999999995</v>
      </c>
      <c r="E154" s="56"/>
      <c r="F154" s="28"/>
      <c r="G154" s="28"/>
      <c r="H154" s="28"/>
      <c r="I154" s="54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2:27" ht="12.75" customHeight="1">
      <c r="B155" s="59"/>
      <c r="C155" s="71"/>
      <c r="D155" s="66"/>
      <c r="E155" s="56"/>
      <c r="F155" s="28"/>
      <c r="G155" s="28"/>
      <c r="H155" s="28"/>
      <c r="I155" s="54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2:27" ht="12.75" customHeight="1">
      <c r="B156" t="s">
        <v>308</v>
      </c>
      <c r="C156" s="58">
        <f>Plan_comptable!F138</f>
        <v>695.2</v>
      </c>
      <c r="D156" s="66"/>
      <c r="E156" s="56"/>
      <c r="F156" s="28"/>
      <c r="G156" s="28"/>
      <c r="H156" s="28"/>
      <c r="I156" s="54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2:27" ht="12.75" customHeight="1">
      <c r="B157" t="s">
        <v>309</v>
      </c>
      <c r="C157" s="58">
        <v>375.9</v>
      </c>
      <c r="D157" s="66"/>
      <c r="E157" s="56"/>
      <c r="F157" s="28"/>
      <c r="G157" s="28"/>
      <c r="H157" s="28"/>
      <c r="I157" s="54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2:27" ht="12.75" customHeight="1">
      <c r="B158" t="s">
        <v>310</v>
      </c>
      <c r="C158" s="58">
        <v>3508.72</v>
      </c>
      <c r="D158" s="66"/>
      <c r="E158" s="56"/>
      <c r="F158" s="28"/>
      <c r="G158" s="28"/>
      <c r="H158" s="28"/>
      <c r="I158" s="54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2:27" ht="12.75" customHeight="1">
      <c r="C159" s="58"/>
      <c r="D159" s="66"/>
      <c r="E159" s="56"/>
      <c r="F159" s="28"/>
      <c r="G159" s="28"/>
      <c r="H159" s="28"/>
      <c r="I159" s="54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2:27" ht="12.75" customHeight="1">
      <c r="B160" s="55" t="s">
        <v>306</v>
      </c>
      <c r="C160" s="60">
        <v>26.7</v>
      </c>
      <c r="D160" s="54"/>
      <c r="E160" s="56"/>
      <c r="F160" s="1"/>
      <c r="G160" s="1"/>
      <c r="H160" s="1"/>
      <c r="I160" s="5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2.75" customHeight="1">
      <c r="B161" s="55"/>
      <c r="C161" s="60"/>
      <c r="D161" s="54"/>
      <c r="E161" s="56"/>
      <c r="F161" s="28"/>
      <c r="G161" s="28"/>
      <c r="H161" s="28"/>
      <c r="I161" s="54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2:27" ht="12.75" customHeight="1">
      <c r="B162" s="103" t="s">
        <v>111</v>
      </c>
      <c r="C162" s="120">
        <f>SUM(C164:C166)</f>
        <v>2667.9</v>
      </c>
      <c r="D162" s="54">
        <f>C162</f>
        <v>2667.9</v>
      </c>
      <c r="E162" s="56"/>
      <c r="F162" s="1"/>
      <c r="G162" s="1"/>
      <c r="H162" s="1"/>
      <c r="I162" s="5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2.75" customHeight="1">
      <c r="B163" s="59"/>
      <c r="C163" s="71"/>
      <c r="D163" s="66"/>
      <c r="E163" s="5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2.75" customHeight="1">
      <c r="B164" t="s">
        <v>281</v>
      </c>
      <c r="C164" s="58">
        <v>116.9</v>
      </c>
      <c r="D164" s="66"/>
      <c r="E164" s="56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2:27" ht="12.75" customHeight="1">
      <c r="B165" t="s">
        <v>149</v>
      </c>
      <c r="C165" s="58">
        <v>80</v>
      </c>
      <c r="D165" s="66"/>
      <c r="E165" s="56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2:27" ht="12.75" customHeight="1">
      <c r="B166" t="s">
        <v>520</v>
      </c>
      <c r="C166">
        <f>Plan_comptable!F41</f>
        <v>2471</v>
      </c>
      <c r="D166" s="66"/>
      <c r="E166" s="56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2:27" ht="12.75" customHeight="1">
      <c r="D167" s="66"/>
      <c r="E167" s="56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2:27" ht="12.75" customHeight="1">
      <c r="D168" s="66"/>
      <c r="E168" s="56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2:27" ht="12.75" customHeight="1">
      <c r="D169" s="66"/>
      <c r="E169" s="56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2:27" ht="12.75" customHeight="1">
      <c r="B170" s="64"/>
      <c r="C170" s="71"/>
      <c r="D170" s="54"/>
      <c r="E170" s="5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2.75" customHeight="1">
      <c r="B171" s="103" t="s">
        <v>106</v>
      </c>
      <c r="C171" s="118">
        <f>SUM(C173:C178)</f>
        <v>9666.4</v>
      </c>
      <c r="D171" s="54">
        <f>C171</f>
        <v>9666.4</v>
      </c>
      <c r="E171" s="5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2.75" customHeight="1">
      <c r="B172" s="59"/>
      <c r="C172" s="61"/>
      <c r="D172" s="54"/>
      <c r="E172" s="6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2.75" customHeight="1">
      <c r="B173" t="s">
        <v>284</v>
      </c>
      <c r="C173" s="61">
        <v>4430</v>
      </c>
      <c r="D173" s="54"/>
      <c r="E173" s="62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2:27" ht="12.75" customHeight="1">
      <c r="B174" t="s">
        <v>285</v>
      </c>
      <c r="C174" s="61">
        <v>229</v>
      </c>
      <c r="D174" s="54"/>
      <c r="E174" s="62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2:27" ht="12.75" customHeight="1">
      <c r="B175" t="s">
        <v>286</v>
      </c>
      <c r="C175" s="61">
        <v>338</v>
      </c>
      <c r="D175" s="54"/>
      <c r="E175" s="62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2:27" ht="12.75" customHeight="1">
      <c r="B176" t="s">
        <v>287</v>
      </c>
      <c r="C176" s="61">
        <v>3800</v>
      </c>
      <c r="D176" s="54"/>
      <c r="E176" s="62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2:27" ht="12.75" customHeight="1">
      <c r="B177" t="s">
        <v>480</v>
      </c>
      <c r="C177" s="61">
        <f>Plan_comptable!F56</f>
        <v>434</v>
      </c>
      <c r="D177" s="54"/>
      <c r="E177" s="6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2.75" customHeight="1">
      <c r="B178" t="s">
        <v>479</v>
      </c>
      <c r="C178" s="61">
        <f>Plan_comptable!F55</f>
        <v>435.40000000000003</v>
      </c>
      <c r="D178" s="54"/>
      <c r="E178" s="6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2.75" customHeight="1">
      <c r="C179" s="61"/>
      <c r="D179" s="122"/>
      <c r="E179" s="12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2.75" customHeight="1">
      <c r="B180" s="59"/>
      <c r="C180" s="53"/>
      <c r="D180" s="54"/>
      <c r="E180" s="5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2.75" customHeight="1">
      <c r="B181" s="108" t="s">
        <v>177</v>
      </c>
      <c r="C181" s="117">
        <f>SUM(C183:C184)</f>
        <v>0</v>
      </c>
      <c r="D181" s="54">
        <f>C181</f>
        <v>0</v>
      </c>
      <c r="E181" s="56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2:27" ht="12.75" customHeight="1">
      <c r="B182" s="59"/>
      <c r="C182" s="53"/>
      <c r="D182" s="54"/>
      <c r="E182" s="56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2:27" ht="12.75" customHeight="1">
      <c r="B183" s="28"/>
      <c r="C183" s="53"/>
      <c r="D183" s="54"/>
      <c r="E183" s="56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2:27" ht="12.75" customHeight="1">
      <c r="B184" s="28"/>
      <c r="C184" s="53"/>
      <c r="D184" s="54"/>
      <c r="E184" s="56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2:27" ht="12.75" customHeight="1">
      <c r="B185" s="59"/>
      <c r="C185" s="53"/>
      <c r="D185" s="54"/>
      <c r="E185" s="56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2:27" ht="12.75" customHeight="1">
      <c r="B186" s="59"/>
      <c r="C186" s="53"/>
      <c r="D186" s="54"/>
      <c r="E186" s="56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2:27" ht="12.75" customHeight="1">
      <c r="B187" s="108" t="s">
        <v>170</v>
      </c>
      <c r="C187" s="117">
        <f>SUM(C189)</f>
        <v>50</v>
      </c>
      <c r="D187" s="54">
        <f>C187</f>
        <v>50</v>
      </c>
      <c r="E187" s="56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2:27" ht="12.75" customHeight="1">
      <c r="B188" s="59"/>
      <c r="C188" s="53"/>
      <c r="D188" s="54"/>
      <c r="E188" s="56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2:27" ht="12.75" customHeight="1">
      <c r="B189" s="28" t="s">
        <v>296</v>
      </c>
      <c r="C189" s="53">
        <f>Plan_comptable!F119</f>
        <v>50</v>
      </c>
      <c r="D189" s="54"/>
      <c r="E189" s="56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2:27" ht="12.75" customHeight="1">
      <c r="B190" s="114" t="s">
        <v>297</v>
      </c>
      <c r="C190" s="53">
        <v>0</v>
      </c>
      <c r="D190" s="54"/>
      <c r="E190" s="56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2:27" ht="12.75" customHeight="1">
      <c r="B191" s="59"/>
      <c r="C191" s="53"/>
      <c r="D191" s="54"/>
      <c r="E191" s="56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2:27" ht="12.75" customHeight="1">
      <c r="B192" s="59"/>
      <c r="C192" s="53"/>
      <c r="D192" s="54"/>
      <c r="E192" s="56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2:27" ht="12.75" customHeight="1">
      <c r="B193" s="59"/>
      <c r="C193" s="53"/>
      <c r="D193" s="54"/>
      <c r="E193" s="56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2:27" ht="12.75" customHeight="1">
      <c r="B194" s="59"/>
      <c r="C194" s="53"/>
      <c r="D194" s="54"/>
      <c r="E194" s="56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2:27" ht="12.75" customHeight="1">
      <c r="B195" s="108" t="s">
        <v>172</v>
      </c>
      <c r="C195" s="117">
        <f>SUM(C197:C201)</f>
        <v>0</v>
      </c>
      <c r="D195" s="54">
        <f>C195</f>
        <v>0</v>
      </c>
      <c r="E195" s="56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2:27" ht="12.75" customHeight="1">
      <c r="B196" s="107"/>
      <c r="C196" s="53"/>
      <c r="D196" s="54"/>
      <c r="E196" s="56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2:27" ht="12.75" customHeight="1">
      <c r="B197" t="s">
        <v>298</v>
      </c>
      <c r="C197" s="53">
        <f>Plan_comptable!F97</f>
        <v>0</v>
      </c>
      <c r="D197" s="54"/>
      <c r="E197" s="56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2:27" ht="12.75" customHeight="1">
      <c r="B198" t="s">
        <v>299</v>
      </c>
      <c r="C198" s="53">
        <f>Plan_comptable!F98</f>
        <v>0</v>
      </c>
      <c r="D198" s="54"/>
      <c r="E198" s="56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2:27" ht="12.75" customHeight="1">
      <c r="B199" t="s">
        <v>270</v>
      </c>
      <c r="C199" s="53">
        <f>Plan_comptable!F99</f>
        <v>0</v>
      </c>
      <c r="D199" s="54"/>
      <c r="E199" s="56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2:27" ht="12.75" customHeight="1">
      <c r="C200" s="53"/>
      <c r="D200" s="54"/>
      <c r="E200" s="56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2:27" ht="12.75" customHeight="1">
      <c r="C201" s="53"/>
      <c r="D201" s="54"/>
      <c r="E201" s="56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2:27" ht="12.75" customHeight="1">
      <c r="B202" s="107"/>
      <c r="C202" s="53"/>
      <c r="D202" s="54"/>
      <c r="E202" s="56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2:27" ht="12.75" customHeight="1">
      <c r="B203" s="59"/>
      <c r="C203" s="74"/>
      <c r="D203" s="54"/>
      <c r="E203" s="5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4.25" customHeight="1">
      <c r="B204" s="103" t="s">
        <v>176</v>
      </c>
      <c r="C204" s="127">
        <f>SUM(C206:C215)</f>
        <v>687</v>
      </c>
      <c r="D204" s="125">
        <f>C204</f>
        <v>687</v>
      </c>
      <c r="E204" s="12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2.75" customHeight="1">
      <c r="B205" s="59"/>
      <c r="C205" s="127"/>
      <c r="D205" s="47"/>
      <c r="E205" s="7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2.75" customHeight="1">
      <c r="B206" s="28" t="s">
        <v>150</v>
      </c>
      <c r="C206" s="124">
        <v>500</v>
      </c>
      <c r="D206" s="47"/>
      <c r="E206" s="76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2:27" ht="12.75" customHeight="1">
      <c r="B207" s="28" t="s">
        <v>288</v>
      </c>
      <c r="C207" s="124">
        <f>Plan_comptable!F67</f>
        <v>0</v>
      </c>
      <c r="D207" s="47"/>
      <c r="E207" s="76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2:27" ht="12.75" customHeight="1">
      <c r="B208" s="28" t="s">
        <v>289</v>
      </c>
      <c r="C208" s="124">
        <f>Plan_comptable!F68</f>
        <v>0</v>
      </c>
      <c r="D208" s="47"/>
      <c r="E208" s="76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2:27" ht="12.75" customHeight="1">
      <c r="B209" s="28" t="s">
        <v>151</v>
      </c>
      <c r="C209" s="124">
        <f>Plan_comptable!F69</f>
        <v>0</v>
      </c>
      <c r="D209" s="47"/>
      <c r="E209" s="76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2:27" ht="12.75" customHeight="1">
      <c r="B210" s="28" t="s">
        <v>290</v>
      </c>
      <c r="C210" s="124">
        <f>Plan_comptable!F70</f>
        <v>0</v>
      </c>
      <c r="D210" s="47"/>
      <c r="E210" s="76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2:27" ht="12.75" customHeight="1">
      <c r="B211" s="28" t="s">
        <v>291</v>
      </c>
      <c r="C211" s="124">
        <f>Plan_comptable!F71</f>
        <v>0</v>
      </c>
      <c r="D211" s="47"/>
      <c r="E211" s="76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2:27" ht="12.75" customHeight="1">
      <c r="B212" s="28" t="s">
        <v>292</v>
      </c>
      <c r="C212" s="124">
        <f>Plan_comptable!F72</f>
        <v>0</v>
      </c>
      <c r="D212" s="47"/>
      <c r="E212" s="76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2:27" ht="12.75" customHeight="1">
      <c r="B213" s="28" t="s">
        <v>293</v>
      </c>
      <c r="C213" s="124">
        <f>Plan_comptable!F73</f>
        <v>0</v>
      </c>
      <c r="D213" s="47"/>
      <c r="E213" s="76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2:27" ht="12.75" customHeight="1">
      <c r="B214" s="28" t="s">
        <v>294</v>
      </c>
      <c r="C214" s="124">
        <f>Plan_comptable!F74</f>
        <v>0</v>
      </c>
      <c r="D214" s="47"/>
      <c r="E214" s="76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2:27" ht="12.75" customHeight="1">
      <c r="B215" s="28" t="s">
        <v>510</v>
      </c>
      <c r="C215" s="124">
        <f>Plan_comptable!F81</f>
        <v>187</v>
      </c>
      <c r="D215" s="47"/>
      <c r="E215" s="76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2:27" ht="12.75" customHeight="1">
      <c r="B216" s="114"/>
      <c r="C216" s="124"/>
      <c r="D216" s="47"/>
      <c r="E216" s="76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2:27" ht="12.75" customHeight="1">
      <c r="B217" s="59"/>
      <c r="C217" s="28"/>
      <c r="D217" s="47"/>
      <c r="E217" s="76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2:27" ht="12.75" customHeight="1">
      <c r="B218" s="108" t="s">
        <v>173</v>
      </c>
      <c r="C218" s="129">
        <f>SUM(C220)</f>
        <v>0</v>
      </c>
      <c r="D218" s="132">
        <f>C218</f>
        <v>0</v>
      </c>
      <c r="E218" s="76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2:27" ht="12.75" customHeight="1">
      <c r="B219" s="59"/>
      <c r="C219" s="28"/>
      <c r="D219" s="47"/>
      <c r="E219" s="76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2:27" ht="12.75" customHeight="1">
      <c r="B220" s="64"/>
      <c r="C220" s="28"/>
      <c r="D220" s="47"/>
      <c r="E220" s="76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2:27" ht="12.75" customHeight="1">
      <c r="B221" s="59"/>
      <c r="C221" s="28"/>
      <c r="D221" s="47"/>
      <c r="E221" s="76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2:27" ht="12.75" customHeight="1">
      <c r="B222" s="59"/>
      <c r="C222" s="28"/>
      <c r="D222" s="47"/>
      <c r="E222" s="76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2:27" ht="12.75" customHeight="1">
      <c r="B223" s="108" t="s">
        <v>108</v>
      </c>
      <c r="C223" s="128">
        <f>SUM(C225:C229)</f>
        <v>8189.5099999999993</v>
      </c>
      <c r="D223" s="132">
        <f>C223</f>
        <v>8189.5099999999993</v>
      </c>
      <c r="E223" s="76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2:27" ht="12.75" customHeight="1">
      <c r="B224" s="59"/>
      <c r="C224" s="28"/>
      <c r="D224" s="47"/>
      <c r="E224" s="76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2:27" ht="12.75" customHeight="1">
      <c r="B225" t="s">
        <v>274</v>
      </c>
      <c r="C225" s="28">
        <v>1517</v>
      </c>
      <c r="D225" s="47"/>
      <c r="E225" s="76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2:27" ht="12.75" customHeight="1">
      <c r="B226" t="s">
        <v>275</v>
      </c>
      <c r="C226" s="28">
        <v>1512.85</v>
      </c>
      <c r="D226" s="47"/>
      <c r="E226" s="76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2:27" ht="12.75" customHeight="1">
      <c r="B227" s="114" t="s">
        <v>300</v>
      </c>
      <c r="C227" s="28">
        <v>1138.3</v>
      </c>
      <c r="D227" s="47"/>
      <c r="E227" s="76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2:27" ht="12.75" customHeight="1">
      <c r="B228" s="114" t="s">
        <v>348</v>
      </c>
      <c r="C228" s="28">
        <v>150</v>
      </c>
      <c r="D228" s="47"/>
      <c r="E228" s="76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2:27" ht="12.75" customHeight="1">
      <c r="B229" s="114" t="s">
        <v>499</v>
      </c>
      <c r="C229" s="28">
        <f>Plan_comptable!F107</f>
        <v>3871.3599999999997</v>
      </c>
      <c r="D229" s="47"/>
      <c r="E229" s="76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2:27" ht="12.75" customHeight="1">
      <c r="B230" s="114"/>
      <c r="C230" s="28"/>
      <c r="D230" s="47"/>
      <c r="E230" s="76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2:27" ht="12.75" customHeight="1">
      <c r="B231" s="114"/>
      <c r="C231" s="28"/>
      <c r="D231" s="47"/>
      <c r="E231" s="76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2:27" ht="12.75" customHeight="1">
      <c r="B232" s="59"/>
      <c r="C232" s="28"/>
      <c r="D232" s="47"/>
      <c r="E232" s="76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2:27" ht="12.75" customHeight="1">
      <c r="B233" s="108" t="s">
        <v>178</v>
      </c>
      <c r="C233" s="128">
        <f>SUM(C235:C237)</f>
        <v>2439</v>
      </c>
      <c r="D233" s="132">
        <f>C233</f>
        <v>2439</v>
      </c>
      <c r="E233" s="76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2:27" ht="12.75" customHeight="1">
      <c r="B234" s="59"/>
      <c r="C234" s="28"/>
      <c r="D234" s="47"/>
      <c r="E234" s="76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2:27" ht="12.75" customHeight="1">
      <c r="B235" t="s">
        <v>278</v>
      </c>
      <c r="C235" s="130">
        <v>0</v>
      </c>
      <c r="D235" s="47"/>
      <c r="E235" s="76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2:27" ht="12.75" customHeight="1">
      <c r="B236" t="s">
        <v>279</v>
      </c>
      <c r="C236" s="130">
        <v>367</v>
      </c>
      <c r="D236" s="47"/>
      <c r="E236" s="76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2:27" ht="12.75" customHeight="1">
      <c r="B237" t="s">
        <v>521</v>
      </c>
      <c r="C237" s="130">
        <f>Plan_comptable!F115</f>
        <v>2072</v>
      </c>
      <c r="D237" s="47"/>
      <c r="E237" s="76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2:27" ht="12.75" customHeight="1">
      <c r="C238" s="130"/>
      <c r="D238" s="47"/>
      <c r="E238" s="76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2:27" ht="12.75" customHeight="1">
      <c r="C239" s="130"/>
      <c r="D239" s="47"/>
      <c r="E239" s="76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2:27" ht="12.75" customHeight="1">
      <c r="B240" s="103" t="s">
        <v>317</v>
      </c>
      <c r="C240" s="118">
        <f>SUM(C241)</f>
        <v>2680</v>
      </c>
      <c r="D240" s="54">
        <f>C240</f>
        <v>2680</v>
      </c>
      <c r="E240" s="76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2:27" ht="12.75" customHeight="1">
      <c r="B241" s="67" t="s">
        <v>316</v>
      </c>
      <c r="C241" s="61">
        <v>2680</v>
      </c>
      <c r="D241" s="54"/>
      <c r="E241" s="76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2:27" ht="12.75" customHeight="1">
      <c r="B242" s="72"/>
      <c r="C242" s="28"/>
      <c r="D242" s="54"/>
      <c r="E242" s="7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2.75" customHeight="1">
      <c r="B243" s="55" t="s">
        <v>75</v>
      </c>
      <c r="C243" s="28"/>
      <c r="D243" s="47"/>
      <c r="E243" s="5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4.25" customHeight="1">
      <c r="B244" s="64"/>
      <c r="C244" s="124"/>
      <c r="D244" s="131"/>
      <c r="E244" s="7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2.75" customHeight="1">
      <c r="B245" s="72" t="s">
        <v>522</v>
      </c>
      <c r="C245" s="28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2.75" customHeight="1">
      <c r="B246" s="64"/>
      <c r="C246" s="28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2.75" customHeight="1">
      <c r="B247" s="109" t="s">
        <v>112</v>
      </c>
      <c r="C247" s="225">
        <v>30172.73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2.75" customHeight="1">
      <c r="B248" s="1"/>
      <c r="C248" s="28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2.75" customHeight="1">
      <c r="B249" s="73"/>
      <c r="C249" s="28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2.75" customHeight="1">
      <c r="B250" s="75" t="s">
        <v>318</v>
      </c>
      <c r="C250" s="134">
        <f>SUM(C247-C147)</f>
        <v>2334.130000000001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2.75" customHeight="1">
      <c r="B251" s="1"/>
      <c r="C251" s="28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2.75" customHeight="1">
      <c r="B252" s="1"/>
      <c r="C252" s="28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2.75" customHeight="1">
      <c r="B253" s="1"/>
      <c r="C253" s="28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2.75" customHeight="1">
      <c r="B254" s="133"/>
      <c r="C254" s="28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2.75" customHeight="1">
      <c r="B255" s="1"/>
      <c r="C255" s="28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2.75" customHeight="1">
      <c r="B256" s="1"/>
      <c r="C256" s="28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2.75" customHeight="1">
      <c r="B257" s="1"/>
      <c r="C257" s="28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2.75" customHeight="1">
      <c r="B258" s="1"/>
      <c r="C258" s="28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2.75" customHeight="1">
      <c r="B259" s="1"/>
      <c r="C259" s="28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2.75" customHeight="1">
      <c r="B260" s="1"/>
      <c r="C260" s="28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2.75" customHeight="1">
      <c r="B261" s="1"/>
      <c r="C261" s="28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2.75" customHeight="1">
      <c r="B262" s="1"/>
      <c r="C262" s="28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2.75" customHeight="1">
      <c r="B263" s="1"/>
      <c r="C263" s="28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2.75" customHeight="1">
      <c r="B264" s="1"/>
      <c r="C264" s="28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2.75" customHeight="1">
      <c r="B265" s="1"/>
      <c r="C265" s="2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2.75" customHeight="1">
      <c r="B266" s="1"/>
      <c r="C266" s="2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2.75" customHeight="1">
      <c r="B267" s="1"/>
      <c r="C267" s="2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2.75" customHeight="1">
      <c r="B268" s="1"/>
      <c r="C268" s="2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2.75" customHeight="1">
      <c r="B269" s="1"/>
      <c r="C269" s="2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2.75" customHeight="1">
      <c r="B270" s="1"/>
      <c r="C270" s="2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2.75" customHeight="1">
      <c r="B271" s="1"/>
      <c r="C271" s="2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2.75" customHeight="1">
      <c r="B272" s="1"/>
      <c r="C272" s="2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2.75" customHeight="1">
      <c r="B273" s="1"/>
      <c r="C273" s="2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2.75" customHeight="1">
      <c r="B274" s="1"/>
      <c r="C274" s="2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2.75" customHeight="1">
      <c r="B275" s="1"/>
      <c r="C275" s="2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2.75" customHeight="1">
      <c r="B276" s="1"/>
      <c r="C276" s="2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2.75" customHeight="1">
      <c r="B277" s="1"/>
      <c r="C277" s="2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2.75" customHeight="1">
      <c r="B278" s="1"/>
      <c r="C278" s="2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2.75" customHeight="1">
      <c r="B279" s="1"/>
      <c r="C279" s="28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2.75" customHeight="1">
      <c r="B280" s="1"/>
      <c r="C280" s="28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2.75" customHeight="1">
      <c r="B281" s="1"/>
      <c r="C281" s="28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2.75" customHeight="1">
      <c r="B282" s="1"/>
      <c r="C282" s="28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2.75" customHeight="1">
      <c r="B283" s="1"/>
      <c r="C283" s="28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2.75" customHeight="1">
      <c r="B284" s="1"/>
      <c r="C284" s="28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2.75" customHeight="1">
      <c r="B285" s="1"/>
      <c r="C285" s="28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2.75" customHeight="1">
      <c r="B286" s="1"/>
      <c r="C286" s="28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2.75" customHeight="1">
      <c r="B287" s="1"/>
      <c r="C287" s="28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2.75" customHeight="1">
      <c r="B288" s="1"/>
      <c r="C288" s="28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2.75" customHeight="1">
      <c r="B289" s="1"/>
      <c r="C289" s="28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2.75" customHeight="1">
      <c r="B290" s="1"/>
      <c r="C290" s="28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2.75" customHeight="1">
      <c r="B291" s="1"/>
      <c r="C291" s="28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2.75" customHeight="1">
      <c r="B292" s="1"/>
      <c r="C292" s="28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2.75" customHeight="1">
      <c r="B293" s="1"/>
      <c r="C293" s="28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2.75" customHeight="1">
      <c r="B294" s="1"/>
      <c r="C294" s="28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2.75" customHeight="1">
      <c r="B295" s="1"/>
      <c r="C295" s="28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2.75" customHeight="1">
      <c r="B296" s="1"/>
      <c r="C296" s="28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2.75" customHeight="1">
      <c r="B297" s="1"/>
      <c r="C297" s="28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2.75" customHeight="1">
      <c r="B298" s="1"/>
      <c r="C298" s="28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2.75" customHeight="1">
      <c r="B299" s="1"/>
      <c r="C299" s="28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2.75" customHeight="1">
      <c r="B300" s="1"/>
      <c r="C300" s="28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2.75" customHeight="1">
      <c r="B301" s="1"/>
      <c r="C301" s="28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2.75" customHeight="1">
      <c r="B302" s="1"/>
      <c r="C302" s="28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2.75" customHeight="1">
      <c r="B303" s="1"/>
      <c r="C303" s="28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2.75" customHeight="1">
      <c r="B304" s="1"/>
      <c r="C304" s="28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2.75" customHeight="1">
      <c r="B305" s="1"/>
      <c r="C305" s="28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2.75" customHeight="1">
      <c r="B306" s="1"/>
      <c r="C306" s="28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2.75" customHeight="1">
      <c r="B307" s="1"/>
      <c r="C307" s="28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2.75" customHeight="1">
      <c r="B308" s="1"/>
      <c r="C308" s="28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2.75" customHeight="1">
      <c r="B309" s="1"/>
      <c r="C309" s="28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2.75" customHeight="1">
      <c r="B310" s="1"/>
      <c r="C310" s="28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2.75" customHeight="1">
      <c r="B311" s="1"/>
      <c r="C311" s="28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2.75" customHeight="1">
      <c r="B312" s="1"/>
      <c r="C312" s="28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2.75" customHeight="1">
      <c r="B313" s="1"/>
      <c r="C313" s="28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2.75" customHeight="1">
      <c r="B314" s="1"/>
      <c r="C314" s="28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2.75" customHeight="1">
      <c r="B315" s="1"/>
      <c r="C315" s="28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2.75" customHeight="1">
      <c r="B316" s="1"/>
      <c r="C316" s="28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2.75" customHeight="1">
      <c r="B317" s="1"/>
      <c r="C317" s="28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2.75" customHeight="1">
      <c r="B318" s="1"/>
      <c r="C318" s="28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2.75" customHeight="1">
      <c r="B319" s="1"/>
      <c r="C319" s="28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2.75" customHeight="1">
      <c r="B320" s="1"/>
      <c r="C320" s="28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2.75" customHeight="1">
      <c r="B321" s="1"/>
      <c r="C321" s="28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2.75" customHeight="1">
      <c r="B322" s="1"/>
      <c r="C322" s="28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2.75" customHeight="1">
      <c r="B323" s="1"/>
      <c r="C323" s="28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2.75" customHeight="1">
      <c r="B324" s="1"/>
      <c r="C324" s="28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2.75" customHeight="1">
      <c r="B325" s="1"/>
      <c r="C325" s="28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2.75" customHeight="1">
      <c r="B326" s="1"/>
      <c r="C326" s="28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2.75" customHeight="1">
      <c r="B327" s="1"/>
      <c r="C327" s="28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2.75" customHeight="1">
      <c r="B328" s="1"/>
      <c r="C328" s="28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2.75" customHeight="1">
      <c r="B329" s="1"/>
      <c r="C329" s="28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2.75" customHeight="1">
      <c r="B330" s="1"/>
      <c r="C330" s="28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2.75" customHeight="1">
      <c r="B331" s="1"/>
      <c r="C331" s="28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2.75" customHeight="1">
      <c r="B332" s="1"/>
      <c r="C332" s="28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2.75" customHeight="1">
      <c r="B333" s="1"/>
      <c r="C333" s="28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2.75" customHeight="1">
      <c r="B334" s="1"/>
      <c r="C334" s="28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2.75" customHeight="1">
      <c r="B335" s="1"/>
      <c r="C335" s="28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2.75" customHeight="1">
      <c r="B336" s="1"/>
      <c r="C336" s="28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2.75" customHeight="1">
      <c r="B337" s="1"/>
      <c r="C337" s="28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2.75" customHeight="1">
      <c r="B338" s="1"/>
      <c r="C338" s="28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2.75" customHeight="1">
      <c r="B339" s="1"/>
      <c r="C339" s="28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2.75" customHeight="1">
      <c r="B340" s="1"/>
      <c r="C340" s="28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2.75" customHeight="1">
      <c r="B341" s="1"/>
      <c r="C341" s="28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2.75" customHeight="1">
      <c r="B342" s="1"/>
      <c r="C342" s="28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2.75" customHeight="1">
      <c r="B343" s="1"/>
      <c r="C343" s="28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2.75" customHeight="1">
      <c r="B344" s="1"/>
      <c r="C344" s="28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2.75" customHeight="1">
      <c r="B345" s="1"/>
      <c r="C345" s="28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2.75" customHeight="1">
      <c r="B346" s="1"/>
      <c r="C346" s="28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2.75" customHeight="1">
      <c r="B347" s="1"/>
      <c r="C347" s="28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2.75" customHeight="1">
      <c r="B348" s="1"/>
      <c r="C348" s="28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2.75" customHeight="1">
      <c r="B349" s="1"/>
      <c r="C349" s="28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2.75" customHeight="1">
      <c r="B350" s="1"/>
      <c r="C350" s="28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2.75" customHeight="1">
      <c r="B351" s="1"/>
      <c r="C351" s="28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2.75" customHeight="1">
      <c r="B352" s="1"/>
      <c r="C352" s="28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2.75" customHeight="1">
      <c r="B353" s="1"/>
      <c r="C353" s="28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2.75" customHeight="1">
      <c r="B354" s="1"/>
      <c r="C354" s="28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2.75" customHeight="1">
      <c r="B355" s="1"/>
      <c r="C355" s="28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2.75" customHeight="1">
      <c r="B356" s="1"/>
      <c r="C356" s="28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2.75" customHeight="1">
      <c r="B357" s="1"/>
      <c r="C357" s="28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2.75" customHeight="1">
      <c r="B358" s="1"/>
      <c r="C358" s="28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2.75" customHeight="1">
      <c r="B359" s="1"/>
      <c r="C359" s="28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2.75" customHeight="1">
      <c r="B360" s="1"/>
      <c r="C360" s="28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2.75" customHeight="1">
      <c r="B361" s="1"/>
      <c r="C361" s="28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2.75" customHeight="1">
      <c r="B362" s="1"/>
      <c r="C362" s="28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2.75" customHeight="1">
      <c r="B363" s="1"/>
      <c r="C363" s="28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2.75" customHeight="1">
      <c r="B364" s="1"/>
      <c r="C364" s="28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2.75" customHeight="1">
      <c r="B365" s="1"/>
      <c r="C365" s="28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2.75" customHeight="1">
      <c r="B366" s="1"/>
      <c r="C366" s="28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2.75" customHeight="1">
      <c r="B367" s="1"/>
      <c r="C367" s="28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2.75" customHeight="1">
      <c r="B368" s="1"/>
      <c r="C368" s="28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2.75" customHeight="1">
      <c r="B369" s="1"/>
      <c r="C369" s="28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2.75" customHeight="1">
      <c r="B370" s="1"/>
      <c r="C370" s="28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2.75" customHeight="1">
      <c r="B371" s="1"/>
      <c r="C371" s="28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2.75" customHeight="1">
      <c r="B372" s="1"/>
      <c r="C372" s="28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2.75" customHeight="1">
      <c r="B373" s="1"/>
      <c r="C373" s="28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2.75" customHeight="1">
      <c r="B374" s="1"/>
      <c r="C374" s="28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2.75" customHeight="1">
      <c r="B375" s="1"/>
      <c r="C375" s="28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2.75" customHeight="1">
      <c r="B376" s="1"/>
      <c r="C376" s="28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2.75" customHeight="1">
      <c r="B377" s="1"/>
      <c r="C377" s="28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2.75" customHeight="1">
      <c r="B378" s="1"/>
      <c r="C378" s="28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2.75" customHeight="1">
      <c r="B379" s="1"/>
      <c r="C379" s="28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2.75" customHeight="1">
      <c r="B380" s="1"/>
      <c r="C380" s="28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2.75" customHeight="1">
      <c r="B381" s="1"/>
      <c r="C381" s="28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2.75" customHeight="1">
      <c r="B382" s="1"/>
      <c r="C382" s="28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2.75" customHeight="1">
      <c r="B383" s="1"/>
      <c r="C383" s="28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2.75" customHeight="1">
      <c r="B384" s="1"/>
      <c r="C384" s="28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2.75" customHeight="1">
      <c r="B385" s="1"/>
      <c r="C385" s="28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2.75" customHeight="1">
      <c r="B386" s="1"/>
      <c r="C386" s="28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2.75" customHeight="1">
      <c r="B387" s="1"/>
      <c r="C387" s="28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2.75" customHeight="1">
      <c r="B388" s="1"/>
      <c r="C388" s="28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2.75" customHeight="1">
      <c r="B389" s="1"/>
      <c r="C389" s="28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2.75" customHeight="1">
      <c r="B390" s="1"/>
      <c r="C390" s="28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2.75" customHeight="1">
      <c r="B391" s="1"/>
      <c r="C391" s="28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2.75" customHeight="1">
      <c r="B392" s="1"/>
      <c r="C392" s="28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2.75" customHeight="1">
      <c r="B393" s="1"/>
      <c r="C393" s="28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2.75" customHeight="1">
      <c r="B394" s="1"/>
      <c r="C394" s="28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2.75" customHeight="1">
      <c r="B395" s="1"/>
      <c r="C395" s="28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2.75" customHeight="1">
      <c r="B396" s="1"/>
      <c r="C396" s="28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2.75" customHeight="1">
      <c r="B397" s="1"/>
      <c r="C397" s="28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2.75" customHeight="1">
      <c r="B398" s="1"/>
      <c r="C398" s="28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2.75" customHeight="1">
      <c r="B399" s="1"/>
      <c r="C399" s="28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2.75" customHeight="1">
      <c r="B400" s="1"/>
      <c r="C400" s="28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2.75" customHeight="1">
      <c r="B401" s="1"/>
      <c r="C401" s="28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2.75" customHeight="1">
      <c r="B402" s="1"/>
      <c r="C402" s="28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2.75" customHeight="1">
      <c r="B403" s="1"/>
      <c r="C403" s="28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2.75" customHeight="1">
      <c r="B404" s="1"/>
      <c r="C404" s="28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2.75" customHeight="1">
      <c r="B405" s="1"/>
      <c r="C405" s="28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2.75" customHeight="1">
      <c r="B406" s="1"/>
      <c r="C406" s="28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2.75" customHeight="1">
      <c r="B407" s="1"/>
      <c r="C407" s="28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2.75" customHeight="1">
      <c r="B408" s="1"/>
      <c r="C408" s="28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2.75" customHeight="1">
      <c r="B409" s="1"/>
      <c r="C409" s="28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2.75" customHeight="1">
      <c r="B410" s="1"/>
      <c r="C410" s="28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2.75" customHeight="1">
      <c r="B411" s="1"/>
      <c r="C411" s="28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2.75" customHeight="1">
      <c r="B412" s="1"/>
      <c r="C412" s="28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2.75" customHeight="1">
      <c r="B413" s="1"/>
      <c r="C413" s="28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2.75" customHeight="1">
      <c r="B414" s="1"/>
      <c r="C414" s="28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2.75" customHeight="1">
      <c r="B415" s="1"/>
      <c r="C415" s="28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2.75" customHeight="1">
      <c r="B416" s="1"/>
      <c r="C416" s="28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2.75" customHeight="1">
      <c r="B417" s="1"/>
      <c r="C417" s="28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2.75" customHeight="1">
      <c r="B418" s="1"/>
      <c r="C418" s="28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2.75" customHeight="1">
      <c r="B419" s="1"/>
      <c r="C419" s="28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2.75" customHeight="1">
      <c r="B420" s="1"/>
      <c r="C420" s="28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2.75" customHeight="1">
      <c r="B421" s="1"/>
      <c r="C421" s="28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2.75" customHeight="1">
      <c r="B422" s="1"/>
      <c r="C422" s="28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2.75" customHeight="1">
      <c r="B423" s="1"/>
      <c r="C423" s="28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2.75" customHeight="1">
      <c r="B424" s="1"/>
      <c r="C424" s="28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2.75" customHeight="1">
      <c r="B425" s="1"/>
      <c r="C425" s="28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2.75" customHeight="1">
      <c r="B426" s="1"/>
      <c r="C426" s="28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2.75" customHeight="1">
      <c r="B427" s="1"/>
      <c r="C427" s="28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2.75" customHeight="1">
      <c r="B428" s="1"/>
      <c r="C428" s="28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2.75" customHeight="1">
      <c r="B429" s="1"/>
      <c r="C429" s="28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2.75" customHeight="1">
      <c r="B430" s="1"/>
      <c r="C430" s="28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2.75" customHeight="1">
      <c r="B431" s="1"/>
      <c r="C431" s="28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2.75" customHeight="1">
      <c r="B432" s="1"/>
      <c r="C432" s="28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2.75" customHeight="1">
      <c r="B433" s="1"/>
      <c r="C433" s="28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2.75" customHeight="1">
      <c r="B434" s="1"/>
      <c r="C434" s="28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2.75" customHeight="1">
      <c r="B435" s="1"/>
      <c r="C435" s="28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2.75" customHeight="1">
      <c r="B436" s="1"/>
      <c r="C436" s="28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2.75" customHeight="1">
      <c r="B437" s="1"/>
      <c r="C437" s="28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2.75" customHeight="1">
      <c r="B438" s="1"/>
      <c r="C438" s="28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2.75" customHeight="1">
      <c r="B439" s="1"/>
      <c r="C439" s="28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2.75" customHeight="1">
      <c r="B440" s="1"/>
      <c r="C440" s="28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2.75" customHeight="1">
      <c r="B441" s="1"/>
      <c r="C441" s="28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2.75" customHeight="1">
      <c r="B442" s="1"/>
      <c r="C442" s="28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2.75" customHeight="1">
      <c r="B443" s="1"/>
      <c r="C443" s="28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2.75" customHeight="1">
      <c r="B444" s="1"/>
      <c r="C444" s="28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2.75" customHeight="1">
      <c r="B445" s="1"/>
      <c r="C445" s="28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2.75" customHeight="1">
      <c r="B446" s="1"/>
      <c r="C446" s="28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2.75" customHeight="1">
      <c r="B447" s="1"/>
      <c r="C447" s="28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2.75" customHeight="1">
      <c r="B448" s="1"/>
      <c r="C448" s="28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2.75" customHeight="1">
      <c r="B449" s="1"/>
      <c r="C449" s="28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2.75" customHeight="1">
      <c r="B450" s="1"/>
      <c r="C450" s="28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2.75" customHeight="1">
      <c r="B451" s="1"/>
      <c r="C451" s="28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2.75" customHeight="1">
      <c r="B452" s="1"/>
      <c r="C452" s="28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2.75" customHeight="1">
      <c r="B453" s="1"/>
      <c r="C453" s="28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2.75" customHeight="1">
      <c r="B454" s="1"/>
      <c r="C454" s="28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2.75" customHeight="1">
      <c r="B455" s="1"/>
      <c r="C455" s="28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2.75" customHeight="1">
      <c r="B456" s="1"/>
      <c r="C456" s="28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2.75" customHeight="1">
      <c r="B457" s="1"/>
      <c r="C457" s="28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2.75" customHeight="1">
      <c r="B458" s="1"/>
      <c r="C458" s="28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2.75" customHeight="1">
      <c r="B459" s="1"/>
      <c r="C459" s="28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2.75" customHeight="1">
      <c r="B460" s="1"/>
      <c r="C460" s="28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2.75" customHeight="1">
      <c r="B461" s="1"/>
      <c r="C461" s="28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2.75" customHeight="1">
      <c r="B462" s="1"/>
      <c r="C462" s="28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2.75" customHeight="1">
      <c r="B463" s="1"/>
      <c r="C463" s="28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2.75" customHeight="1">
      <c r="B464" s="1"/>
      <c r="C464" s="28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2.75" customHeight="1">
      <c r="B465" s="1"/>
      <c r="C465" s="28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2.75" customHeight="1">
      <c r="B466" s="1"/>
      <c r="C466" s="28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2.75" customHeight="1">
      <c r="B467" s="1"/>
      <c r="C467" s="28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2.75" customHeight="1">
      <c r="B468" s="1"/>
      <c r="C468" s="28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2.75" customHeight="1">
      <c r="B469" s="1"/>
      <c r="C469" s="28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2.75" customHeight="1">
      <c r="B470" s="1"/>
      <c r="C470" s="28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2.75" customHeight="1">
      <c r="B471" s="1"/>
      <c r="C471" s="28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2.75" customHeight="1">
      <c r="B472" s="1"/>
      <c r="C472" s="28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2.75" customHeight="1">
      <c r="B473" s="1"/>
      <c r="C473" s="28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2.75" customHeight="1">
      <c r="B474" s="1"/>
      <c r="C474" s="28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2.75" customHeight="1">
      <c r="B475" s="1"/>
      <c r="C475" s="28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2.75" customHeight="1">
      <c r="B476" s="1"/>
      <c r="C476" s="28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2.75" customHeight="1">
      <c r="B477" s="1"/>
      <c r="C477" s="28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2.75" customHeight="1">
      <c r="B478" s="1"/>
      <c r="C478" s="28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2.75" customHeight="1">
      <c r="B479" s="1"/>
      <c r="C479" s="28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2.75" customHeight="1">
      <c r="B480" s="1"/>
      <c r="C480" s="28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2.75" customHeight="1">
      <c r="B481" s="1"/>
      <c r="C481" s="28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2.75" customHeight="1">
      <c r="B482" s="1"/>
      <c r="C482" s="28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2.75" customHeight="1">
      <c r="B483" s="1"/>
      <c r="C483" s="28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2.75" customHeight="1">
      <c r="B484" s="1"/>
      <c r="C484" s="28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2.75" customHeight="1">
      <c r="B485" s="1"/>
      <c r="C485" s="28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2.75" customHeight="1">
      <c r="B486" s="1"/>
      <c r="C486" s="28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2.75" customHeight="1">
      <c r="B487" s="1"/>
      <c r="C487" s="28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2.75" customHeight="1">
      <c r="B488" s="1"/>
      <c r="C488" s="28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2.75" customHeight="1">
      <c r="B489" s="1"/>
      <c r="C489" s="28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2.75" customHeight="1">
      <c r="B490" s="1"/>
      <c r="C490" s="28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2.75" customHeight="1">
      <c r="B491" s="1"/>
      <c r="C491" s="28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2.75" customHeight="1">
      <c r="B492" s="1"/>
      <c r="C492" s="28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2.75" customHeight="1">
      <c r="B493" s="1"/>
      <c r="C493" s="28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2.75" customHeight="1">
      <c r="B494" s="1"/>
      <c r="C494" s="28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2.75" customHeight="1">
      <c r="B495" s="1"/>
      <c r="C495" s="28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2.75" customHeight="1">
      <c r="B496" s="1"/>
      <c r="C496" s="28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2.75" customHeight="1">
      <c r="B497" s="1"/>
      <c r="C497" s="28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2.75" customHeight="1">
      <c r="B498" s="1"/>
      <c r="C498" s="28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2.75" customHeight="1">
      <c r="B499" s="1"/>
      <c r="C499" s="28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2.75" customHeight="1">
      <c r="B500" s="1"/>
      <c r="C500" s="28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2.75" customHeight="1">
      <c r="B501" s="1"/>
      <c r="C501" s="28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2.75" customHeight="1">
      <c r="B502" s="1"/>
      <c r="C502" s="28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2.75" customHeight="1">
      <c r="B503" s="1"/>
      <c r="C503" s="28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2.75" customHeight="1">
      <c r="B504" s="1"/>
      <c r="C504" s="28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2.75" customHeight="1">
      <c r="B505" s="1"/>
      <c r="C505" s="28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2.75" customHeight="1">
      <c r="B506" s="1"/>
      <c r="C506" s="28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2.75" customHeight="1">
      <c r="B507" s="1"/>
      <c r="C507" s="28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2.75" customHeight="1">
      <c r="B508" s="1"/>
      <c r="C508" s="28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2.75" customHeight="1">
      <c r="B509" s="1"/>
      <c r="C509" s="28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2.75" customHeight="1">
      <c r="B510" s="1"/>
      <c r="C510" s="28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2.75" customHeight="1">
      <c r="B511" s="1"/>
      <c r="C511" s="28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2.75" customHeight="1">
      <c r="B512" s="1"/>
      <c r="C512" s="28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2.75" customHeight="1">
      <c r="B513" s="1"/>
      <c r="C513" s="28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2.75" customHeight="1">
      <c r="B514" s="1"/>
      <c r="C514" s="28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2.75" customHeight="1">
      <c r="B515" s="1"/>
      <c r="C515" s="28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2.75" customHeight="1">
      <c r="B516" s="1"/>
      <c r="C516" s="28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2.75" customHeight="1">
      <c r="B517" s="1"/>
      <c r="C517" s="28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2.75" customHeight="1">
      <c r="B518" s="1"/>
      <c r="C518" s="28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2.75" customHeight="1">
      <c r="B519" s="1"/>
      <c r="C519" s="28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2.75" customHeight="1">
      <c r="B520" s="1"/>
      <c r="C520" s="28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2.75" customHeight="1">
      <c r="B521" s="1"/>
      <c r="C521" s="28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2.75" customHeight="1">
      <c r="B522" s="1"/>
      <c r="C522" s="28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2.75" customHeight="1">
      <c r="B523" s="1"/>
      <c r="C523" s="28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2.75" customHeight="1">
      <c r="B524" s="1"/>
      <c r="C524" s="28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2.75" customHeight="1">
      <c r="B525" s="1"/>
      <c r="C525" s="28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2.75" customHeight="1">
      <c r="B526" s="1"/>
      <c r="C526" s="28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2.75" customHeight="1">
      <c r="B527" s="1"/>
      <c r="C527" s="28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2.75" customHeight="1">
      <c r="B528" s="1"/>
      <c r="C528" s="28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2.75" customHeight="1">
      <c r="B529" s="1"/>
      <c r="C529" s="28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2.75" customHeight="1">
      <c r="B530" s="1"/>
      <c r="C530" s="28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2.75" customHeight="1">
      <c r="B531" s="1"/>
      <c r="C531" s="28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2.75" customHeight="1">
      <c r="B532" s="1"/>
      <c r="C532" s="28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2.75" customHeight="1">
      <c r="B533" s="1"/>
      <c r="C533" s="28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2.75" customHeight="1">
      <c r="B534" s="1"/>
      <c r="C534" s="28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2.75" customHeight="1">
      <c r="B535" s="1"/>
      <c r="C535" s="28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2.75" customHeight="1">
      <c r="B536" s="1"/>
      <c r="C536" s="28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2.75" customHeight="1">
      <c r="B537" s="1"/>
      <c r="C537" s="28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2.75" customHeight="1">
      <c r="B538" s="1"/>
      <c r="C538" s="28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2.75" customHeight="1">
      <c r="B539" s="1"/>
      <c r="C539" s="28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2.75" customHeight="1">
      <c r="B540" s="1"/>
      <c r="C540" s="28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2.75" customHeight="1">
      <c r="B541" s="1"/>
      <c r="C541" s="28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2.75" customHeight="1">
      <c r="B542" s="1"/>
      <c r="C542" s="28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2.75" customHeight="1">
      <c r="B543" s="1"/>
      <c r="C543" s="28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2.75" customHeight="1">
      <c r="B544" s="1"/>
      <c r="C544" s="28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2.75" customHeight="1">
      <c r="B545" s="1"/>
      <c r="C545" s="28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2.75" customHeight="1">
      <c r="B546" s="1"/>
      <c r="C546" s="28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2.75" customHeight="1">
      <c r="B547" s="1"/>
      <c r="C547" s="28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2.75" customHeight="1">
      <c r="B548" s="1"/>
      <c r="C548" s="28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2.75" customHeight="1">
      <c r="B549" s="1"/>
      <c r="C549" s="28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2.75" customHeight="1">
      <c r="B550" s="1"/>
      <c r="C550" s="28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2.75" customHeight="1">
      <c r="B551" s="1"/>
      <c r="C551" s="28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2.75" customHeight="1">
      <c r="B552" s="1"/>
      <c r="C552" s="28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2.75" customHeight="1">
      <c r="B553" s="1"/>
      <c r="C553" s="28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2.75" customHeight="1">
      <c r="B554" s="1"/>
      <c r="C554" s="28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2.75" customHeight="1">
      <c r="B555" s="1"/>
      <c r="C555" s="28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2.75" customHeight="1">
      <c r="B556" s="1"/>
      <c r="C556" s="28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2.75" customHeight="1">
      <c r="B557" s="1"/>
      <c r="C557" s="28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2.75" customHeight="1">
      <c r="B558" s="1"/>
      <c r="C558" s="28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2.75" customHeight="1">
      <c r="B559" s="1"/>
      <c r="C559" s="28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2.75" customHeight="1">
      <c r="B560" s="1"/>
      <c r="C560" s="28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2.75" customHeight="1">
      <c r="B561" s="1"/>
      <c r="C561" s="28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2.75" customHeight="1">
      <c r="B562" s="1"/>
      <c r="C562" s="28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2.75" customHeight="1">
      <c r="B563" s="1"/>
      <c r="C563" s="28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2.75" customHeight="1">
      <c r="B564" s="1"/>
      <c r="C564" s="28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2.75" customHeight="1">
      <c r="B565" s="1"/>
      <c r="C565" s="28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2.75" customHeight="1">
      <c r="B566" s="1"/>
      <c r="C566" s="28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2.75" customHeight="1">
      <c r="B567" s="1"/>
      <c r="C567" s="28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2.75" customHeight="1">
      <c r="B568" s="1"/>
      <c r="C568" s="28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2.75" customHeight="1">
      <c r="B569" s="1"/>
      <c r="C569" s="28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2.75" customHeight="1">
      <c r="B570" s="1"/>
      <c r="C570" s="28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2.75" customHeight="1">
      <c r="B571" s="1"/>
      <c r="C571" s="28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2.75" customHeight="1">
      <c r="B572" s="1"/>
      <c r="C572" s="28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2.75" customHeight="1">
      <c r="B573" s="1"/>
      <c r="C573" s="28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2.75" customHeight="1">
      <c r="B574" s="1"/>
      <c r="C574" s="28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2.75" customHeight="1">
      <c r="B575" s="1"/>
      <c r="C575" s="28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2.75" customHeight="1">
      <c r="B576" s="1"/>
      <c r="C576" s="28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2.75" customHeight="1">
      <c r="B577" s="1"/>
      <c r="C577" s="28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2.75" customHeight="1">
      <c r="B578" s="1"/>
      <c r="C578" s="28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2.75" customHeight="1">
      <c r="B579" s="1"/>
      <c r="C579" s="28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2.75" customHeight="1">
      <c r="B580" s="1"/>
      <c r="C580" s="28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2.75" customHeight="1">
      <c r="B581" s="1"/>
      <c r="C581" s="28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2.75" customHeight="1">
      <c r="B582" s="1"/>
      <c r="C582" s="28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2.75" customHeight="1">
      <c r="B583" s="1"/>
      <c r="C583" s="28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2.75" customHeight="1">
      <c r="B584" s="1"/>
      <c r="C584" s="28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2.75" customHeight="1">
      <c r="B585" s="1"/>
      <c r="C585" s="28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2.75" customHeight="1">
      <c r="B586" s="1"/>
      <c r="C586" s="28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2.75" customHeight="1">
      <c r="B587" s="1"/>
      <c r="C587" s="28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2.75" customHeight="1">
      <c r="B588" s="1"/>
      <c r="C588" s="28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2.75" customHeight="1">
      <c r="B589" s="1"/>
      <c r="C589" s="28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2.75" customHeight="1">
      <c r="B590" s="1"/>
      <c r="C590" s="28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2.75" customHeight="1">
      <c r="B591" s="1"/>
      <c r="C591" s="28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2.75" customHeight="1">
      <c r="B592" s="1"/>
      <c r="C592" s="28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2.75" customHeight="1">
      <c r="B593" s="1"/>
      <c r="C593" s="28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2.75" customHeight="1">
      <c r="B594" s="1"/>
      <c r="C594" s="28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2.75" customHeight="1">
      <c r="B595" s="1"/>
      <c r="C595" s="28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2.75" customHeight="1">
      <c r="B596" s="1"/>
      <c r="C596" s="28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2.75" customHeight="1">
      <c r="B597" s="1"/>
      <c r="C597" s="28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2.75" customHeight="1">
      <c r="B598" s="1"/>
      <c r="C598" s="28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2.75" customHeight="1">
      <c r="B599" s="1"/>
      <c r="C599" s="28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2.75" customHeight="1">
      <c r="B600" s="1"/>
      <c r="C600" s="28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2.75" customHeight="1">
      <c r="B601" s="1"/>
      <c r="C601" s="28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2.75" customHeight="1">
      <c r="B602" s="1"/>
      <c r="C602" s="28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2.75" customHeight="1">
      <c r="B603" s="1"/>
      <c r="C603" s="28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2.75" customHeight="1">
      <c r="B604" s="1"/>
      <c r="C604" s="28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2.75" customHeight="1">
      <c r="B605" s="1"/>
      <c r="C605" s="28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2.75" customHeight="1">
      <c r="B606" s="1"/>
      <c r="C606" s="28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2.75" customHeight="1">
      <c r="B607" s="1"/>
      <c r="C607" s="28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2.75" customHeight="1">
      <c r="B608" s="1"/>
      <c r="C608" s="28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2.75" customHeight="1">
      <c r="B609" s="1"/>
      <c r="C609" s="28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2.75" customHeight="1">
      <c r="B610" s="1"/>
      <c r="C610" s="28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2.75" customHeight="1">
      <c r="B611" s="1"/>
      <c r="C611" s="28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2.75" customHeight="1">
      <c r="B612" s="1"/>
      <c r="C612" s="28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2.75" customHeight="1">
      <c r="B613" s="1"/>
      <c r="C613" s="28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2.75" customHeight="1">
      <c r="B614" s="1"/>
      <c r="C614" s="28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2.75" customHeight="1">
      <c r="B615" s="1"/>
      <c r="C615" s="28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2.75" customHeight="1">
      <c r="B616" s="1"/>
      <c r="C616" s="28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2.75" customHeight="1">
      <c r="B617" s="1"/>
      <c r="C617" s="28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2.75" customHeight="1">
      <c r="B618" s="1"/>
      <c r="C618" s="28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2.75" customHeight="1">
      <c r="B619" s="1"/>
      <c r="C619" s="28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2.75" customHeight="1">
      <c r="B620" s="1"/>
      <c r="C620" s="28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2.75" customHeight="1">
      <c r="B621" s="1"/>
      <c r="C621" s="28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2.75" customHeight="1">
      <c r="B622" s="1"/>
      <c r="C622" s="28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2.75" customHeight="1">
      <c r="B623" s="1"/>
      <c r="C623" s="28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2.75" customHeight="1">
      <c r="B624" s="1"/>
      <c r="C624" s="28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2.75" customHeight="1">
      <c r="B625" s="1"/>
      <c r="C625" s="28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2.75" customHeight="1">
      <c r="B626" s="1"/>
      <c r="C626" s="28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2.75" customHeight="1">
      <c r="B627" s="1"/>
      <c r="C627" s="28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2.75" customHeight="1">
      <c r="B628" s="1"/>
      <c r="C628" s="28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2.75" customHeight="1">
      <c r="B629" s="1"/>
      <c r="C629" s="28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2.75" customHeight="1">
      <c r="B630" s="1"/>
      <c r="C630" s="28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2.75" customHeight="1">
      <c r="B631" s="1"/>
      <c r="C631" s="28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2.75" customHeight="1">
      <c r="B632" s="1"/>
      <c r="C632" s="28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2.75" customHeight="1">
      <c r="B633" s="1"/>
      <c r="C633" s="28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2.75" customHeight="1">
      <c r="B634" s="1"/>
      <c r="C634" s="28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2.75" customHeight="1">
      <c r="B635" s="1"/>
      <c r="C635" s="28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2.75" customHeight="1">
      <c r="B636" s="1"/>
      <c r="C636" s="28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2.75" customHeight="1">
      <c r="B637" s="1"/>
      <c r="C637" s="28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2.75" customHeight="1">
      <c r="B638" s="1"/>
      <c r="C638" s="28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2.75" customHeight="1">
      <c r="B639" s="1"/>
      <c r="C639" s="28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2.75" customHeight="1">
      <c r="B640" s="1"/>
      <c r="C640" s="28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2.75" customHeight="1">
      <c r="B641" s="1"/>
      <c r="C641" s="28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2.75" customHeight="1">
      <c r="B642" s="1"/>
      <c r="C642" s="28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2.75" customHeight="1">
      <c r="B643" s="1"/>
      <c r="C643" s="28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2.75" customHeight="1">
      <c r="B644" s="1"/>
      <c r="C644" s="28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2.75" customHeight="1">
      <c r="B645" s="1"/>
      <c r="C645" s="28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2.75" customHeight="1">
      <c r="B646" s="1"/>
      <c r="C646" s="28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2.75" customHeight="1">
      <c r="B647" s="1"/>
      <c r="C647" s="28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2.75" customHeight="1">
      <c r="B648" s="1"/>
      <c r="C648" s="28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2.75" customHeight="1">
      <c r="B649" s="1"/>
      <c r="C649" s="28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2.75" customHeight="1">
      <c r="B650" s="1"/>
      <c r="C650" s="28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2.75" customHeight="1">
      <c r="B651" s="1"/>
      <c r="C651" s="28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2.75" customHeight="1">
      <c r="B652" s="1"/>
      <c r="C652" s="28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2.75" customHeight="1">
      <c r="B653" s="1"/>
      <c r="C653" s="28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2.75" customHeight="1">
      <c r="B654" s="1"/>
      <c r="C654" s="28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2.75" customHeight="1">
      <c r="B655" s="1"/>
      <c r="C655" s="28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2.75" customHeight="1">
      <c r="B656" s="1"/>
      <c r="C656" s="28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2.75" customHeight="1">
      <c r="B657" s="1"/>
      <c r="C657" s="28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2.75" customHeight="1">
      <c r="B658" s="1"/>
      <c r="C658" s="28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2.75" customHeight="1">
      <c r="B659" s="1"/>
      <c r="C659" s="28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2.75" customHeight="1">
      <c r="B660" s="1"/>
      <c r="C660" s="28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2.75" customHeight="1">
      <c r="B661" s="1"/>
      <c r="C661" s="28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2.75" customHeight="1">
      <c r="B662" s="1"/>
      <c r="C662" s="28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2.75" customHeight="1">
      <c r="B663" s="1"/>
      <c r="C663" s="28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2.75" customHeight="1">
      <c r="B664" s="1"/>
      <c r="C664" s="28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2.75" customHeight="1">
      <c r="B665" s="1"/>
      <c r="C665" s="28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2.75" customHeight="1">
      <c r="B666" s="1"/>
      <c r="C666" s="28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2.75" customHeight="1">
      <c r="B667" s="1"/>
      <c r="C667" s="28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2.75" customHeight="1">
      <c r="B668" s="1"/>
      <c r="C668" s="28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2.75" customHeight="1">
      <c r="B669" s="1"/>
      <c r="C669" s="28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2.75" customHeight="1">
      <c r="B670" s="1"/>
      <c r="C670" s="28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2.75" customHeight="1">
      <c r="B671" s="1"/>
      <c r="C671" s="28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2.75" customHeight="1">
      <c r="B672" s="1"/>
      <c r="C672" s="28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2.75" customHeight="1">
      <c r="B673" s="1"/>
      <c r="C673" s="28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2.75" customHeight="1">
      <c r="B674" s="1"/>
      <c r="C674" s="28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2.75" customHeight="1">
      <c r="B675" s="1"/>
      <c r="C675" s="28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2.75" customHeight="1">
      <c r="B676" s="1"/>
      <c r="C676" s="28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2.75" customHeight="1">
      <c r="B677" s="1"/>
      <c r="C677" s="28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2.75" customHeight="1">
      <c r="B678" s="1"/>
      <c r="C678" s="28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2.75" customHeight="1">
      <c r="B679" s="1"/>
      <c r="C679" s="28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2.75" customHeight="1">
      <c r="B680" s="1"/>
      <c r="C680" s="28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2.75" customHeight="1">
      <c r="B681" s="1"/>
      <c r="C681" s="28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2.75" customHeight="1">
      <c r="B682" s="1"/>
      <c r="C682" s="28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2.75" customHeight="1">
      <c r="B683" s="1"/>
      <c r="C683" s="28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2.75" customHeight="1">
      <c r="B684" s="1"/>
      <c r="C684" s="28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2.75" customHeight="1">
      <c r="B685" s="1"/>
      <c r="C685" s="28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2.75" customHeight="1">
      <c r="B686" s="1"/>
      <c r="C686" s="28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2.75" customHeight="1">
      <c r="B687" s="1"/>
      <c r="C687" s="28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2.75" customHeight="1">
      <c r="B688" s="1"/>
      <c r="C688" s="28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2.75" customHeight="1">
      <c r="B689" s="1"/>
      <c r="C689" s="28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2.75" customHeight="1">
      <c r="B690" s="1"/>
      <c r="C690" s="28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2.75" customHeight="1">
      <c r="B691" s="1"/>
      <c r="C691" s="28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2.75" customHeight="1">
      <c r="B692" s="1"/>
      <c r="C692" s="28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2.75" customHeight="1">
      <c r="B693" s="1"/>
      <c r="C693" s="28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2.75" customHeight="1">
      <c r="B694" s="1"/>
      <c r="C694" s="28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2.75" customHeight="1">
      <c r="B695" s="1"/>
      <c r="C695" s="28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2.75" customHeight="1">
      <c r="B696" s="1"/>
      <c r="C696" s="28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2.75" customHeight="1">
      <c r="B697" s="1"/>
      <c r="C697" s="28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2.75" customHeight="1">
      <c r="B698" s="1"/>
      <c r="C698" s="28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2.75" customHeight="1">
      <c r="B699" s="1"/>
      <c r="C699" s="28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2.75" customHeight="1">
      <c r="B700" s="1"/>
      <c r="C700" s="28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2.75" customHeight="1">
      <c r="B701" s="1"/>
      <c r="C701" s="28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2.75" customHeight="1">
      <c r="B702" s="1"/>
      <c r="C702" s="28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2.75" customHeight="1">
      <c r="B703" s="1"/>
      <c r="C703" s="28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2.75" customHeight="1">
      <c r="B704" s="1"/>
      <c r="C704" s="28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2.75" customHeight="1">
      <c r="B705" s="1"/>
      <c r="C705" s="28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2.75" customHeight="1">
      <c r="B706" s="1"/>
      <c r="C706" s="28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2.75" customHeight="1">
      <c r="B707" s="1"/>
      <c r="C707" s="28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2.75" customHeight="1">
      <c r="B708" s="1"/>
      <c r="C708" s="28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2.75" customHeight="1">
      <c r="B709" s="1"/>
      <c r="C709" s="28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2.75" customHeight="1">
      <c r="B710" s="1"/>
      <c r="C710" s="28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2.75" customHeight="1">
      <c r="B711" s="1"/>
      <c r="C711" s="28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2.75" customHeight="1">
      <c r="B712" s="1"/>
      <c r="C712" s="28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2.75" customHeight="1">
      <c r="B713" s="1"/>
      <c r="C713" s="28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2.75" customHeight="1">
      <c r="B714" s="1"/>
      <c r="C714" s="28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2.75" customHeight="1">
      <c r="B715" s="1"/>
      <c r="C715" s="28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2.75" customHeight="1">
      <c r="B716" s="1"/>
      <c r="C716" s="28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2.75" customHeight="1">
      <c r="B717" s="1"/>
      <c r="C717" s="28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2.75" customHeight="1">
      <c r="B718" s="1"/>
      <c r="C718" s="28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2.75" customHeight="1">
      <c r="B719" s="1"/>
      <c r="C719" s="28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2.75" customHeight="1">
      <c r="B720" s="1"/>
      <c r="C720" s="28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2.75" customHeight="1">
      <c r="B721" s="1"/>
      <c r="C721" s="28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2.75" customHeight="1">
      <c r="B722" s="1"/>
      <c r="C722" s="28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2.75" customHeight="1">
      <c r="B723" s="1"/>
      <c r="C723" s="28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2.75" customHeight="1">
      <c r="B724" s="1"/>
      <c r="C724" s="28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2.75" customHeight="1">
      <c r="B725" s="1"/>
      <c r="C725" s="28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2.75" customHeight="1">
      <c r="B726" s="1"/>
      <c r="C726" s="28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2.75" customHeight="1">
      <c r="B727" s="1"/>
      <c r="C727" s="28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2.75" customHeight="1">
      <c r="B728" s="1"/>
      <c r="C728" s="28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2.75" customHeight="1">
      <c r="B729" s="1"/>
      <c r="C729" s="28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2.75" customHeight="1">
      <c r="B730" s="1"/>
      <c r="C730" s="28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2.75" customHeight="1">
      <c r="B731" s="1"/>
      <c r="C731" s="28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2.75" customHeight="1">
      <c r="B732" s="1"/>
      <c r="C732" s="28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2.75" customHeight="1">
      <c r="B733" s="1"/>
      <c r="C733" s="28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2.75" customHeight="1">
      <c r="B734" s="1"/>
      <c r="C734" s="28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2.75" customHeight="1">
      <c r="B735" s="1"/>
      <c r="C735" s="28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2.75" customHeight="1">
      <c r="B736" s="1"/>
      <c r="C736" s="28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2.75" customHeight="1">
      <c r="B737" s="1"/>
      <c r="C737" s="28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2.75" customHeight="1">
      <c r="B738" s="1"/>
      <c r="C738" s="28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2.75" customHeight="1">
      <c r="B739" s="1"/>
      <c r="C739" s="28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2.75" customHeight="1">
      <c r="B740" s="1"/>
      <c r="C740" s="28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2.75" customHeight="1">
      <c r="B741" s="1"/>
      <c r="C741" s="28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2.75" customHeight="1">
      <c r="B742" s="1"/>
      <c r="C742" s="28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2.75" customHeight="1">
      <c r="B743" s="1"/>
      <c r="C743" s="28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2.75" customHeight="1">
      <c r="B744" s="1"/>
      <c r="C744" s="28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2.75" customHeight="1">
      <c r="B745" s="1"/>
      <c r="C745" s="28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2.75" customHeight="1">
      <c r="B746" s="1"/>
      <c r="C746" s="28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2.75" customHeight="1">
      <c r="B747" s="1"/>
      <c r="C747" s="28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2.75" customHeight="1">
      <c r="B748" s="1"/>
      <c r="C748" s="28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2.75" customHeight="1">
      <c r="B749" s="1"/>
      <c r="C749" s="28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2.75" customHeight="1">
      <c r="B750" s="1"/>
      <c r="C750" s="28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2.75" customHeight="1">
      <c r="B751" s="1"/>
      <c r="C751" s="28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2.75" customHeight="1">
      <c r="B752" s="1"/>
      <c r="C752" s="28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2.75" customHeight="1">
      <c r="B753" s="1"/>
      <c r="C753" s="28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2.75" customHeight="1">
      <c r="B754" s="1"/>
      <c r="C754" s="28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2.75" customHeight="1">
      <c r="B755" s="1"/>
      <c r="C755" s="28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2.75" customHeight="1">
      <c r="B756" s="1"/>
      <c r="C756" s="28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2.75" customHeight="1">
      <c r="B757" s="1"/>
      <c r="C757" s="28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2.75" customHeight="1">
      <c r="B758" s="1"/>
      <c r="C758" s="28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2.75" customHeight="1">
      <c r="B759" s="1"/>
      <c r="C759" s="28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2.75" customHeight="1">
      <c r="B760" s="1"/>
      <c r="C760" s="28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2.75" customHeight="1">
      <c r="B761" s="1"/>
      <c r="C761" s="28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2.75" customHeight="1">
      <c r="B762" s="1"/>
      <c r="C762" s="28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2.75" customHeight="1">
      <c r="B763" s="1"/>
      <c r="C763" s="28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2.75" customHeight="1">
      <c r="B764" s="1"/>
      <c r="C764" s="28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2.75" customHeight="1">
      <c r="B765" s="1"/>
      <c r="C765" s="28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2.75" customHeight="1">
      <c r="B766" s="1"/>
      <c r="C766" s="28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2.75" customHeight="1">
      <c r="B767" s="1"/>
      <c r="C767" s="28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2.75" customHeight="1">
      <c r="B768" s="1"/>
      <c r="C768" s="28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2.75" customHeight="1">
      <c r="B769" s="1"/>
      <c r="C769" s="28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2.75" customHeight="1">
      <c r="B770" s="1"/>
      <c r="C770" s="28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2.75" customHeight="1">
      <c r="B771" s="1"/>
      <c r="C771" s="28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2.75" customHeight="1">
      <c r="B772" s="1"/>
      <c r="C772" s="28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2.75" customHeight="1">
      <c r="B773" s="1"/>
      <c r="C773" s="28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2.75" customHeight="1">
      <c r="B774" s="1"/>
      <c r="C774" s="28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2.75" customHeight="1">
      <c r="B775" s="1"/>
      <c r="C775" s="28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2.75" customHeight="1">
      <c r="B776" s="1"/>
      <c r="C776" s="28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2.75" customHeight="1">
      <c r="B777" s="1"/>
      <c r="C777" s="28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2.75" customHeight="1">
      <c r="B778" s="1"/>
      <c r="C778" s="28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2.75" customHeight="1">
      <c r="B779" s="1"/>
      <c r="C779" s="28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2.75" customHeight="1">
      <c r="B780" s="1"/>
      <c r="C780" s="28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2.75" customHeight="1">
      <c r="B781" s="1"/>
      <c r="C781" s="28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2.75" customHeight="1">
      <c r="B782" s="1"/>
      <c r="C782" s="28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2.75" customHeight="1">
      <c r="B783" s="1"/>
      <c r="C783" s="28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2.75" customHeight="1">
      <c r="B784" s="1"/>
      <c r="C784" s="28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2.75" customHeight="1">
      <c r="B785" s="1"/>
      <c r="C785" s="28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2.75" customHeight="1">
      <c r="B786" s="1"/>
      <c r="C786" s="28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2.75" customHeight="1">
      <c r="B787" s="1"/>
      <c r="C787" s="28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2.75" customHeight="1">
      <c r="B788" s="1"/>
      <c r="C788" s="28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2.75" customHeight="1">
      <c r="B789" s="1"/>
      <c r="C789" s="28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2.75" customHeight="1">
      <c r="B790" s="1"/>
      <c r="C790" s="28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2.75" customHeight="1">
      <c r="B791" s="1"/>
      <c r="C791" s="28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2.75" customHeight="1">
      <c r="B792" s="1"/>
      <c r="C792" s="28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2.75" customHeight="1">
      <c r="B793" s="1"/>
      <c r="C793" s="28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2.75" customHeight="1">
      <c r="B794" s="1"/>
      <c r="C794" s="28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2.75" customHeight="1">
      <c r="B795" s="1"/>
      <c r="C795" s="28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2.75" customHeight="1">
      <c r="B796" s="1"/>
      <c r="C796" s="28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2.75" customHeight="1">
      <c r="B797" s="1"/>
      <c r="C797" s="28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2.75" customHeight="1">
      <c r="B798" s="1"/>
      <c r="C798" s="28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2.75" customHeight="1">
      <c r="B799" s="1"/>
      <c r="C799" s="28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2.75" customHeight="1">
      <c r="B800" s="1"/>
      <c r="C800" s="28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2.75" customHeight="1">
      <c r="B801" s="1"/>
      <c r="C801" s="28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2.75" customHeight="1">
      <c r="B802" s="1"/>
      <c r="C802" s="28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2.75" customHeight="1">
      <c r="B803" s="1"/>
      <c r="C803" s="28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2.75" customHeight="1">
      <c r="B804" s="1"/>
      <c r="C804" s="28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2.75" customHeight="1">
      <c r="B805" s="1"/>
      <c r="C805" s="28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2.75" customHeight="1">
      <c r="B806" s="1"/>
      <c r="C806" s="28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2.75" customHeight="1">
      <c r="B807" s="1"/>
      <c r="C807" s="28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2.75" customHeight="1">
      <c r="B808" s="1"/>
      <c r="C808" s="28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2.75" customHeight="1">
      <c r="B809" s="1"/>
      <c r="C809" s="28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2.75" customHeight="1">
      <c r="B810" s="1"/>
      <c r="C810" s="28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2.75" customHeight="1">
      <c r="B811" s="1"/>
      <c r="C811" s="28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2.75" customHeight="1">
      <c r="B812" s="1"/>
      <c r="C812" s="28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2.75" customHeight="1">
      <c r="B813" s="1"/>
      <c r="C813" s="28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2.75" customHeight="1">
      <c r="B814" s="1"/>
      <c r="C814" s="28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2.75" customHeight="1">
      <c r="B815" s="1"/>
      <c r="C815" s="28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2.75" customHeight="1">
      <c r="B816" s="1"/>
      <c r="C816" s="28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2.75" customHeight="1">
      <c r="B817" s="1"/>
      <c r="C817" s="28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2.75" customHeight="1">
      <c r="B818" s="1"/>
      <c r="C818" s="28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2.75" customHeight="1">
      <c r="B819" s="1"/>
      <c r="C819" s="28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2.75" customHeight="1">
      <c r="B820" s="1"/>
      <c r="C820" s="28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2.75" customHeight="1">
      <c r="B821" s="1"/>
      <c r="C821" s="28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2.75" customHeight="1">
      <c r="B822" s="1"/>
      <c r="C822" s="28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2.75" customHeight="1">
      <c r="B823" s="1"/>
      <c r="C823" s="28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2.75" customHeight="1">
      <c r="B824" s="1"/>
      <c r="C824" s="28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2.75" customHeight="1">
      <c r="B825" s="1"/>
      <c r="C825" s="28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2.75" customHeight="1">
      <c r="B826" s="1"/>
      <c r="C826" s="28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2.75" customHeight="1">
      <c r="B827" s="1"/>
      <c r="C827" s="28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2.75" customHeight="1">
      <c r="B828" s="1"/>
      <c r="C828" s="28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2.75" customHeight="1">
      <c r="B829" s="1"/>
      <c r="C829" s="28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2.75" customHeight="1">
      <c r="B830" s="1"/>
      <c r="C830" s="28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2.75" customHeight="1">
      <c r="B831" s="1"/>
      <c r="C831" s="28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2.75" customHeight="1">
      <c r="B832" s="1"/>
      <c r="C832" s="28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2.75" customHeight="1">
      <c r="B833" s="1"/>
      <c r="C833" s="28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2.75" customHeight="1">
      <c r="B834" s="1"/>
      <c r="C834" s="28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2.75" customHeight="1">
      <c r="B835" s="1"/>
      <c r="C835" s="28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2.75" customHeight="1">
      <c r="B836" s="1"/>
      <c r="C836" s="28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2.75" customHeight="1">
      <c r="B837" s="1"/>
      <c r="C837" s="28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2.75" customHeight="1">
      <c r="B838" s="1"/>
      <c r="C838" s="28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2.75" customHeight="1">
      <c r="B839" s="1"/>
      <c r="C839" s="28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2.75" customHeight="1">
      <c r="B840" s="1"/>
      <c r="C840" s="28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2.75" customHeight="1">
      <c r="B841" s="1"/>
      <c r="C841" s="28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2.75" customHeight="1">
      <c r="B842" s="1"/>
      <c r="C842" s="28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2.75" customHeight="1">
      <c r="B843" s="1"/>
      <c r="C843" s="28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2.75" customHeight="1">
      <c r="B844" s="1"/>
      <c r="C844" s="28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2.75" customHeight="1">
      <c r="B845" s="1"/>
      <c r="C845" s="28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2.75" customHeight="1">
      <c r="B846" s="1"/>
      <c r="C846" s="28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2.75" customHeight="1">
      <c r="B847" s="1"/>
      <c r="C847" s="28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2.75" customHeight="1">
      <c r="B848" s="1"/>
      <c r="C848" s="28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2.75" customHeight="1">
      <c r="B849" s="1"/>
      <c r="C849" s="28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2.75" customHeight="1">
      <c r="B850" s="1"/>
      <c r="C850" s="28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2.75" customHeight="1">
      <c r="B851" s="1"/>
      <c r="C851" s="28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2.75" customHeight="1">
      <c r="B852" s="1"/>
      <c r="C852" s="28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2.75" customHeight="1">
      <c r="B853" s="1"/>
      <c r="C853" s="28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2.75" customHeight="1">
      <c r="B854" s="1"/>
      <c r="C854" s="28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2.75" customHeight="1">
      <c r="B855" s="1"/>
      <c r="C855" s="28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2.75" customHeight="1">
      <c r="B856" s="1"/>
      <c r="C856" s="28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2.75" customHeight="1">
      <c r="B857" s="1"/>
      <c r="C857" s="28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2.75" customHeight="1">
      <c r="B858" s="1"/>
      <c r="C858" s="28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2.75" customHeight="1">
      <c r="B859" s="1"/>
      <c r="C859" s="28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2.75" customHeight="1">
      <c r="B860" s="1"/>
      <c r="C860" s="28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2.75" customHeight="1">
      <c r="B861" s="1"/>
      <c r="C861" s="28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2.75" customHeight="1">
      <c r="B862" s="1"/>
      <c r="C862" s="28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2.75" customHeight="1">
      <c r="B863" s="1"/>
      <c r="C863" s="28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2.75" customHeight="1">
      <c r="B864" s="1"/>
      <c r="C864" s="28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2.75" customHeight="1">
      <c r="B865" s="1"/>
      <c r="C865" s="28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2.75" customHeight="1">
      <c r="B866" s="1"/>
      <c r="C866" s="28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2.75" customHeight="1">
      <c r="B867" s="1"/>
      <c r="C867" s="28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2.75" customHeight="1">
      <c r="B868" s="1"/>
      <c r="C868" s="28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2.75" customHeight="1">
      <c r="B869" s="1"/>
      <c r="C869" s="28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2.75" customHeight="1">
      <c r="B870" s="1"/>
      <c r="C870" s="28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2.75" customHeight="1">
      <c r="B871" s="1"/>
      <c r="C871" s="28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2.75" customHeight="1">
      <c r="B872" s="1"/>
      <c r="C872" s="28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2.75" customHeight="1">
      <c r="B873" s="1"/>
      <c r="C873" s="28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2.75" customHeight="1">
      <c r="B874" s="1"/>
      <c r="C874" s="28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2.75" customHeight="1">
      <c r="B875" s="1"/>
      <c r="C875" s="28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2.75" customHeight="1">
      <c r="B876" s="1"/>
      <c r="C876" s="28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2.75" customHeight="1">
      <c r="B877" s="1"/>
      <c r="C877" s="28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2.75" customHeight="1">
      <c r="B878" s="1"/>
      <c r="C878" s="28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2.75" customHeight="1">
      <c r="B879" s="1"/>
      <c r="C879" s="28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2.75" customHeight="1">
      <c r="B880" s="1"/>
      <c r="C880" s="28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2.75" customHeight="1">
      <c r="B881" s="1"/>
      <c r="C881" s="28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2.75" customHeight="1">
      <c r="B882" s="1"/>
      <c r="C882" s="28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2.75" customHeight="1">
      <c r="B883" s="1"/>
      <c r="C883" s="28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2.75" customHeight="1">
      <c r="B884" s="1"/>
      <c r="C884" s="28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2.75" customHeight="1">
      <c r="B885" s="1"/>
      <c r="C885" s="28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2.75" customHeight="1">
      <c r="B886" s="1"/>
      <c r="C886" s="28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2.75" customHeight="1">
      <c r="B887" s="1"/>
      <c r="C887" s="28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2.75" customHeight="1">
      <c r="B888" s="1"/>
      <c r="C888" s="28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2.75" customHeight="1">
      <c r="B889" s="1"/>
      <c r="C889" s="28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2.75" customHeight="1">
      <c r="B890" s="1"/>
      <c r="C890" s="28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2.75" customHeight="1">
      <c r="B891" s="1"/>
      <c r="C891" s="28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2.75" customHeight="1">
      <c r="B892" s="1"/>
      <c r="C892" s="28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2.75" customHeight="1">
      <c r="B893" s="1"/>
      <c r="C893" s="28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2.75" customHeight="1">
      <c r="B894" s="1"/>
      <c r="C894" s="28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2.75" customHeight="1">
      <c r="B895" s="1"/>
      <c r="C895" s="28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2.75" customHeight="1">
      <c r="B896" s="1"/>
      <c r="C896" s="28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2.75" customHeight="1">
      <c r="B897" s="1"/>
      <c r="C897" s="28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2.75" customHeight="1">
      <c r="B898" s="1"/>
      <c r="C898" s="28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2.75" customHeight="1">
      <c r="B899" s="1"/>
      <c r="C899" s="28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2.75" customHeight="1">
      <c r="B900" s="1"/>
      <c r="C900" s="28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2.75" customHeight="1">
      <c r="B901" s="1"/>
      <c r="C901" s="28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2.75" customHeight="1">
      <c r="B902" s="1"/>
      <c r="C902" s="28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2.75" customHeight="1">
      <c r="B903" s="1"/>
      <c r="C903" s="28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2.75" customHeight="1">
      <c r="B904" s="1"/>
      <c r="C904" s="28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2.75" customHeight="1">
      <c r="B905" s="1"/>
      <c r="C905" s="28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2.75" customHeight="1">
      <c r="B906" s="1"/>
      <c r="C906" s="28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2.75" customHeight="1">
      <c r="B907" s="1"/>
      <c r="C907" s="28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2.75" customHeight="1">
      <c r="B908" s="1"/>
      <c r="C908" s="28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2.75" customHeight="1">
      <c r="B909" s="1"/>
      <c r="C909" s="28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2.75" customHeight="1">
      <c r="B910" s="1"/>
      <c r="C910" s="28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2.75" customHeight="1">
      <c r="B911" s="1"/>
      <c r="C911" s="28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2.75" customHeight="1">
      <c r="B912" s="1"/>
      <c r="C912" s="28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2.75" customHeight="1">
      <c r="B913" s="1"/>
      <c r="C913" s="28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2.75" customHeight="1">
      <c r="B914" s="1"/>
      <c r="C914" s="28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2.75" customHeight="1">
      <c r="B915" s="1"/>
      <c r="C915" s="28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2.75" customHeight="1">
      <c r="B916" s="1"/>
      <c r="C916" s="28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2.75" customHeight="1">
      <c r="B917" s="1"/>
      <c r="C917" s="2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2.75" customHeight="1">
      <c r="B918" s="1"/>
      <c r="C918" s="2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2.75" customHeight="1">
      <c r="B919" s="1"/>
      <c r="C919" s="28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2.75" customHeight="1">
      <c r="B920" s="1"/>
      <c r="C920" s="28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2.75" customHeight="1">
      <c r="B921" s="1"/>
      <c r="C921" s="28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2.75" customHeight="1">
      <c r="B922" s="1"/>
      <c r="C922" s="28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2.75" customHeight="1">
      <c r="B923" s="1"/>
      <c r="C923" s="28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2.75" customHeight="1">
      <c r="B924" s="1"/>
      <c r="C924" s="28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2.75" customHeight="1">
      <c r="B925" s="1"/>
      <c r="C925" s="28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2.75" customHeight="1">
      <c r="B926" s="1"/>
      <c r="C926" s="28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2.75" customHeight="1">
      <c r="B927" s="1"/>
      <c r="C927" s="28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2.75" customHeight="1">
      <c r="B928" s="1"/>
      <c r="C928" s="28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2.75" customHeight="1">
      <c r="B929" s="1"/>
      <c r="C929" s="28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2.75" customHeight="1">
      <c r="B930" s="1"/>
      <c r="C930" s="28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2.75" customHeight="1">
      <c r="B931" s="1"/>
      <c r="C931" s="28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2.75" customHeight="1">
      <c r="B932" s="1"/>
      <c r="C932" s="28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2.75" customHeight="1">
      <c r="B933" s="1"/>
      <c r="C933" s="28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2.75" customHeight="1">
      <c r="B934" s="1"/>
      <c r="C934" s="28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2.75" customHeight="1">
      <c r="B935" s="1"/>
      <c r="C935" s="28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2.75" customHeight="1">
      <c r="B936" s="1"/>
      <c r="C936" s="28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2.75" customHeight="1">
      <c r="B937" s="1"/>
      <c r="C937" s="28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2.75" customHeight="1">
      <c r="B938" s="1"/>
      <c r="C938" s="28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2.75" customHeight="1">
      <c r="B939" s="1"/>
      <c r="C939" s="28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2.75" customHeight="1">
      <c r="B940" s="1"/>
      <c r="C940" s="28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2.75" customHeight="1">
      <c r="B941" s="1"/>
      <c r="C941" s="28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2.75" customHeight="1">
      <c r="B942" s="1"/>
      <c r="C942" s="28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2.75" customHeight="1">
      <c r="B943" s="1"/>
      <c r="C943" s="28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2.75" customHeight="1">
      <c r="B944" s="1"/>
      <c r="C944" s="28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2.75" customHeight="1">
      <c r="B945" s="1"/>
      <c r="C945" s="28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2.75" customHeight="1">
      <c r="B946" s="1"/>
      <c r="C946" s="28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2.75" customHeight="1">
      <c r="B947" s="1"/>
      <c r="C947" s="28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2.75" customHeight="1">
      <c r="B948" s="1"/>
      <c r="C948" s="28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2.75" customHeight="1">
      <c r="B949" s="1"/>
      <c r="C949" s="28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2.75" customHeight="1">
      <c r="B950" s="1"/>
      <c r="C950" s="28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2.75" customHeight="1">
      <c r="B951" s="1"/>
      <c r="C951" s="28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2.75" customHeight="1">
      <c r="B952" s="1"/>
      <c r="C952" s="28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2.75" customHeight="1">
      <c r="B953" s="1"/>
      <c r="C953" s="28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2.75" customHeight="1">
      <c r="B954" s="1"/>
      <c r="C954" s="28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2.75" customHeight="1">
      <c r="B955" s="1"/>
      <c r="C955" s="28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2.75" customHeight="1">
      <c r="B956" s="1"/>
      <c r="C956" s="28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2.75" customHeight="1">
      <c r="B957" s="1"/>
      <c r="C957" s="28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2.75" customHeight="1">
      <c r="B958" s="1"/>
      <c r="C958" s="28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2.75" customHeight="1">
      <c r="B959" s="1"/>
      <c r="C959" s="28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2.75" customHeight="1">
      <c r="B960" s="1"/>
      <c r="C960" s="28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2.75" customHeight="1">
      <c r="B961" s="1"/>
      <c r="C961" s="28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2.75" customHeight="1">
      <c r="B962" s="1"/>
      <c r="C962" s="28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2.75" customHeight="1">
      <c r="B963" s="1"/>
      <c r="C963" s="28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2.75" customHeight="1">
      <c r="B964" s="1"/>
      <c r="C964" s="28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2.75" customHeight="1">
      <c r="B965" s="1"/>
      <c r="C965" s="28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2.75" customHeight="1">
      <c r="B966" s="1"/>
      <c r="C966" s="28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2.75" customHeight="1">
      <c r="B967" s="1"/>
      <c r="C967" s="28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2.75" customHeight="1">
      <c r="B968" s="1"/>
      <c r="C968" s="28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2.75" customHeight="1">
      <c r="B969" s="1"/>
      <c r="C969" s="28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2.75" customHeight="1">
      <c r="B970" s="1"/>
      <c r="C970" s="28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2.75" customHeight="1">
      <c r="B971" s="1"/>
      <c r="C971" s="28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2.75" customHeight="1">
      <c r="B972" s="1"/>
      <c r="C972" s="28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2.75" customHeight="1">
      <c r="B973" s="1"/>
      <c r="C973" s="28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2.75" customHeight="1">
      <c r="B974" s="1"/>
      <c r="C974" s="28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2.75" customHeight="1">
      <c r="B975" s="1"/>
      <c r="C975" s="28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2.75" customHeight="1">
      <c r="B976" s="1"/>
      <c r="C976" s="28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2.75" customHeight="1">
      <c r="B977" s="1"/>
      <c r="C977" s="28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2.75" customHeight="1">
      <c r="B978" s="1"/>
      <c r="C978" s="28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2.75" customHeight="1">
      <c r="B979" s="1"/>
      <c r="C979" s="28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2.75" customHeight="1">
      <c r="B980" s="1"/>
      <c r="C980" s="28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2.75" customHeight="1">
      <c r="B981" s="1"/>
      <c r="C981" s="28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2.75" customHeight="1">
      <c r="B982" s="1"/>
      <c r="C982" s="28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2.75" customHeight="1">
      <c r="B983" s="1"/>
      <c r="C983" s="28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2.75" customHeight="1">
      <c r="B984" s="1"/>
      <c r="C984" s="28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2.75" customHeight="1">
      <c r="B985" s="1"/>
      <c r="C985" s="28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2.75" customHeight="1">
      <c r="B986" s="1"/>
      <c r="C986" s="28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2.75" customHeight="1">
      <c r="B987" s="1"/>
      <c r="C987" s="28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2.75" customHeight="1">
      <c r="B988" s="1"/>
      <c r="C988" s="28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2.75" customHeight="1">
      <c r="B989" s="1"/>
      <c r="C989" s="28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2.75" customHeight="1">
      <c r="B990" s="1"/>
      <c r="C990" s="28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2.75" customHeight="1">
      <c r="B991" s="1"/>
      <c r="C991" s="28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2.75" customHeight="1">
      <c r="B992" s="1"/>
      <c r="C992" s="28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2.75" customHeight="1">
      <c r="B993" s="1"/>
      <c r="C993" s="28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2.75" customHeight="1">
      <c r="B994" s="1"/>
      <c r="C994" s="28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2.75" customHeight="1">
      <c r="B995" s="1"/>
      <c r="C995" s="28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2.75" customHeight="1">
      <c r="B996" s="1"/>
      <c r="C996" s="28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2:27" ht="12.75" customHeight="1">
      <c r="B997" s="1"/>
      <c r="C997" s="28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2:27" ht="12.75" customHeight="1">
      <c r="B998" s="1"/>
      <c r="C998" s="28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2:27" ht="12.75" customHeight="1">
      <c r="B999" s="1"/>
      <c r="C999" s="28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2:27" ht="12.75" customHeight="1">
      <c r="B1000" s="1"/>
      <c r="C1000" s="28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2:27" ht="12.75" customHeight="1">
      <c r="B1001" s="1"/>
      <c r="C1001" s="2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2:27" ht="12.75" customHeight="1">
      <c r="B1002" s="1"/>
      <c r="C1002" s="2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2:27" ht="12.75" customHeight="1">
      <c r="B1003" s="1"/>
      <c r="C1003" s="2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2:27" ht="12.75" customHeight="1">
      <c r="B1004" s="1"/>
      <c r="C1004" s="2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2:27" ht="12.75" customHeight="1">
      <c r="B1005" s="1"/>
      <c r="C1005" s="2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2:27" ht="12.75" customHeight="1">
      <c r="B1006" s="1"/>
      <c r="C1006" s="28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2:27" ht="12.75" customHeight="1">
      <c r="B1007" s="1"/>
      <c r="C1007" s="28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2:27" ht="12.75" customHeight="1">
      <c r="B1008" s="1"/>
      <c r="C1008" s="28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2:27" ht="12.75" customHeight="1">
      <c r="B1009" s="1"/>
      <c r="C1009" s="28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2:27" ht="12.75" customHeight="1">
      <c r="B1010" s="1"/>
      <c r="C1010" s="28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2:27" ht="12.75" customHeight="1">
      <c r="B1011" s="1"/>
      <c r="C1011" s="28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2:27" ht="12.75" customHeight="1">
      <c r="B1012" s="1"/>
      <c r="C1012" s="28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2:27" ht="12.75" customHeight="1">
      <c r="B1013" s="1"/>
      <c r="C1013" s="28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2:27" ht="12.75" customHeight="1">
      <c r="B1014" s="1"/>
      <c r="C1014" s="28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2:27" ht="12.75" customHeight="1">
      <c r="B1015" s="1"/>
      <c r="C1015" s="28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2:27" ht="12.75" customHeight="1">
      <c r="B1016" s="1"/>
      <c r="C1016" s="28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2:27" ht="12.75" customHeight="1">
      <c r="B1017" s="1"/>
      <c r="C1017" s="28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2:27" ht="12.75" customHeight="1">
      <c r="B1018" s="1"/>
      <c r="C1018" s="28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2:27" ht="12.75" customHeight="1">
      <c r="B1019" s="1"/>
      <c r="C1019" s="28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2:27" ht="12.75" customHeight="1">
      <c r="B1020" s="1"/>
      <c r="C1020" s="28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2:27" ht="12.75" customHeight="1">
      <c r="B1021" s="1"/>
      <c r="C1021" s="28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2:27" ht="12.75" customHeight="1">
      <c r="B1022" s="1"/>
      <c r="C1022" s="28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2:27" ht="12.75" customHeight="1">
      <c r="B1023" s="1"/>
      <c r="C1023" s="28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2:27" ht="12.75" customHeight="1">
      <c r="B1024" s="1"/>
      <c r="C1024" s="28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2:27" ht="12.75" customHeight="1">
      <c r="B1025" s="1"/>
      <c r="C1025" s="28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2:27" ht="12.75" customHeight="1">
      <c r="B1026" s="1"/>
      <c r="C1026" s="28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2:27" ht="12.75" customHeight="1">
      <c r="B1027" s="1"/>
      <c r="C1027" s="28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2:27" ht="12.75" customHeight="1">
      <c r="B1028" s="1"/>
      <c r="C1028" s="28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2:27" ht="12.75" customHeight="1">
      <c r="B1029" s="1"/>
      <c r="C1029" s="28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2:27" ht="12.75" customHeight="1">
      <c r="B1030" s="1"/>
      <c r="C1030" s="28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2:27" ht="12.75" customHeight="1">
      <c r="B1031" s="1"/>
      <c r="C1031" s="28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2:27" ht="12.75" customHeight="1">
      <c r="B1032" s="1"/>
      <c r="C1032" s="28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2:27" ht="12.75" customHeight="1">
      <c r="B1033" s="1"/>
      <c r="C1033" s="28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2:27" ht="12.75" customHeight="1">
      <c r="B1034" s="1"/>
      <c r="C1034" s="28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2:27" ht="12.75" customHeight="1">
      <c r="B1035" s="1"/>
      <c r="C1035" s="28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2:27" ht="12.75" customHeight="1">
      <c r="B1036" s="1"/>
      <c r="C1036" s="28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2:27" ht="12.75" customHeight="1">
      <c r="B1037" s="1"/>
      <c r="C1037" s="28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2:27" ht="12.75" customHeight="1">
      <c r="B1038" s="1"/>
      <c r="C1038" s="28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2:27" ht="12.75" customHeight="1">
      <c r="B1039" s="1"/>
      <c r="C1039" s="28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2:27" ht="12.75" customHeight="1">
      <c r="B1040" s="1"/>
      <c r="C1040" s="28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2:27" ht="12.75" customHeight="1">
      <c r="B1041" s="1"/>
      <c r="C1041" s="28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2:27" ht="12.75" customHeight="1">
      <c r="B1042" s="1"/>
      <c r="C1042" s="28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2:27" ht="12.75" customHeight="1">
      <c r="B1043" s="1"/>
      <c r="C1043" s="28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2:27" ht="12.75" customHeight="1">
      <c r="B1044" s="1"/>
      <c r="C1044" s="28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2:27" ht="12.75" customHeight="1">
      <c r="B1045" s="1"/>
      <c r="C1045" s="28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2:27" ht="12.75" customHeight="1">
      <c r="B1046" s="1"/>
      <c r="C1046" s="28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2:27" ht="12.75" customHeight="1">
      <c r="B1047" s="1"/>
      <c r="C1047" s="28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2:27" ht="12.75" customHeight="1">
      <c r="B1048" s="1"/>
      <c r="C1048" s="28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2:27" ht="12.75" customHeight="1">
      <c r="B1049" s="1"/>
      <c r="C1049" s="28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2:27" ht="12.75" customHeight="1">
      <c r="B1050" s="1"/>
      <c r="C1050" s="28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2:27" ht="12.75" customHeight="1">
      <c r="B1051" s="1"/>
      <c r="C1051" s="28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2:27" ht="12.75" customHeight="1">
      <c r="B1052" s="1"/>
      <c r="C1052" s="28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2:27" ht="12.75" customHeight="1">
      <c r="B1053" s="1"/>
      <c r="C1053" s="28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2:27" ht="12.75" customHeight="1">
      <c r="B1054" s="1"/>
      <c r="C1054" s="28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2:27" ht="12.75" customHeight="1">
      <c r="B1055" s="1"/>
      <c r="C1055" s="28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2:27" ht="12.75" customHeight="1">
      <c r="B1056" s="1"/>
      <c r="C1056" s="28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2:27" ht="12.75" customHeight="1">
      <c r="B1057" s="1"/>
      <c r="C1057" s="28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2:27" ht="12.75" customHeight="1">
      <c r="B1058" s="1"/>
      <c r="C1058" s="28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2:27" ht="12.75" customHeight="1">
      <c r="B1059" s="1"/>
      <c r="C1059" s="28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2:27" ht="12.75" customHeight="1">
      <c r="B1060" s="1"/>
      <c r="C1060" s="28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2:27" ht="12.75" customHeight="1">
      <c r="B1061" s="1"/>
      <c r="C1061" s="28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2:27" ht="12.75" customHeight="1">
      <c r="B1062" s="1"/>
      <c r="C1062" s="28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2:27" ht="12.75" customHeight="1">
      <c r="B1063" s="1"/>
      <c r="C1063" s="28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2:27" ht="12.75" customHeight="1">
      <c r="B1064" s="1"/>
      <c r="C1064" s="28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2:27" ht="12.75" customHeight="1">
      <c r="B1065" s="1"/>
      <c r="C1065" s="28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2:27" ht="12.75" customHeight="1">
      <c r="B1066" s="1"/>
      <c r="C1066" s="28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2:27" ht="12.75" customHeight="1">
      <c r="B1067" s="1"/>
      <c r="C1067" s="28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2:27" ht="12.75" customHeight="1">
      <c r="B1068" s="1"/>
      <c r="C1068" s="28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2:27" ht="12.75" customHeight="1">
      <c r="B1069" s="1"/>
      <c r="C1069" s="28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2:27" ht="12.75" customHeight="1">
      <c r="B1070" s="1"/>
      <c r="C1070" s="28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2:27" ht="12.75" customHeight="1">
      <c r="B1071" s="1"/>
      <c r="C1071" s="28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2:27" ht="12.75" customHeight="1">
      <c r="B1072" s="1"/>
      <c r="C1072" s="28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2:27" ht="12.75" customHeight="1">
      <c r="B1073" s="1"/>
      <c r="C1073" s="28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2:27" ht="12.75" customHeight="1">
      <c r="B1074" s="1"/>
      <c r="C1074" s="28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2:27" ht="12.75" customHeight="1">
      <c r="B1075" s="1"/>
      <c r="C1075" s="28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2:27" ht="12.75" customHeight="1">
      <c r="B1076" s="1"/>
      <c r="C1076" s="28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2:27" ht="12.75" customHeight="1">
      <c r="B1077" s="1"/>
      <c r="C1077" s="28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2:27" ht="12.75" customHeight="1">
      <c r="B1078" s="1"/>
      <c r="C1078" s="28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2:27" ht="12.75" customHeight="1">
      <c r="B1079" s="1"/>
      <c r="C1079" s="28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2:27" ht="12.75" customHeight="1">
      <c r="B1080" s="1"/>
      <c r="C1080" s="28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2:27" ht="12.75" customHeight="1">
      <c r="B1081" s="1"/>
      <c r="C1081" s="28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2:27" ht="12.75" customHeight="1">
      <c r="B1082" s="1"/>
      <c r="C1082" s="28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2:27" ht="12.75" customHeight="1">
      <c r="B1083" s="1"/>
      <c r="C1083" s="28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2:27" ht="12.75" customHeight="1">
      <c r="B1084" s="1"/>
      <c r="C1084" s="28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2:27" ht="12.75" customHeight="1">
      <c r="B1085" s="1"/>
      <c r="C1085" s="28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2:27" ht="12.75" customHeight="1">
      <c r="B1086" s="1"/>
      <c r="C1086" s="28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2:27" ht="12.75" customHeight="1">
      <c r="B1087" s="1"/>
      <c r="C1087" s="28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2:27" ht="12.75" customHeight="1">
      <c r="B1088" s="1"/>
      <c r="C1088" s="28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2:27" ht="12.75" customHeight="1">
      <c r="B1089" s="1"/>
      <c r="C1089" s="28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2:27" ht="12.75" customHeight="1">
      <c r="B1090" s="1"/>
      <c r="C1090" s="28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2:27" ht="12.75" customHeight="1">
      <c r="B1091" s="1"/>
      <c r="C1091" s="28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2:27" ht="12.75" customHeight="1">
      <c r="B1092" s="1"/>
      <c r="C1092" s="28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2:27" ht="12.75" customHeight="1">
      <c r="B1093" s="1"/>
      <c r="C1093" s="28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2:27" ht="12.75" customHeight="1">
      <c r="B1094" s="1"/>
      <c r="C1094" s="28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2:27" ht="12.75" customHeight="1">
      <c r="B1095" s="1"/>
      <c r="C1095" s="28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2:27" ht="12.75" customHeight="1">
      <c r="B1096" s="1"/>
      <c r="C1096" s="28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2:27" ht="12.75" customHeight="1">
      <c r="B1097" s="1"/>
      <c r="C1097" s="28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2:27" ht="12.75" customHeight="1">
      <c r="B1098" s="1"/>
      <c r="C1098" s="28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2:27" ht="12.75" customHeight="1">
      <c r="B1099" s="1"/>
      <c r="C1099" s="28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2:27" ht="12.75" customHeight="1">
      <c r="B1100" s="1"/>
      <c r="C1100" s="28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2:27" ht="12.75" customHeight="1">
      <c r="B1101" s="1"/>
      <c r="C1101" s="28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2:27" ht="12.75" customHeight="1">
      <c r="B1102" s="1"/>
      <c r="C1102" s="28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2:27" ht="12.75" customHeight="1">
      <c r="B1103" s="1"/>
      <c r="C1103" s="28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2:27" ht="12.75" customHeight="1">
      <c r="B1104" s="1"/>
      <c r="C1104" s="28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2:27" ht="12.75" customHeight="1">
      <c r="B1105" s="1"/>
      <c r="C1105" s="28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2:27" ht="12.75" customHeight="1">
      <c r="B1106" s="1"/>
      <c r="C1106" s="28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2:27" ht="12.75" customHeight="1">
      <c r="B1107" s="1"/>
      <c r="C1107" s="28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2:27" ht="12.75" customHeight="1">
      <c r="B1108" s="1"/>
      <c r="C1108" s="28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2:27" ht="12.75" customHeight="1">
      <c r="B1109" s="1"/>
      <c r="C1109" s="28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2:27" ht="12.75" customHeight="1">
      <c r="B1110" s="1"/>
      <c r="C1110" s="28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2:27" ht="12.75" customHeight="1">
      <c r="B1111" s="1"/>
      <c r="C1111" s="28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2:27" ht="12.75" customHeight="1">
      <c r="B1112" s="1"/>
      <c r="C1112" s="28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2:27" ht="12.75" customHeight="1">
      <c r="B1113" s="1"/>
      <c r="C1113" s="28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2:27" ht="12.75" customHeight="1">
      <c r="B1114" s="1"/>
      <c r="C1114" s="28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2:27" ht="12.75" customHeight="1">
      <c r="B1115" s="1"/>
      <c r="C1115" s="28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2:27" ht="12.75" customHeight="1">
      <c r="B1116" s="1"/>
      <c r="C1116" s="28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2:27" ht="12.75" customHeight="1">
      <c r="B1117" s="1"/>
      <c r="C1117" s="28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  <row r="1118" spans="2:27" ht="12.75" customHeight="1">
      <c r="B1118" s="1"/>
      <c r="C1118" s="28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</row>
    <row r="1119" spans="2:27" ht="12.75" customHeight="1">
      <c r="B1119" s="1"/>
      <c r="C1119" s="28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</row>
    <row r="1120" spans="2:27" ht="12.75" customHeight="1">
      <c r="B1120" s="1"/>
      <c r="C1120" s="28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</row>
    <row r="1121" spans="2:27" ht="12.75" customHeight="1">
      <c r="B1121" s="1"/>
      <c r="C1121" s="28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2:27" ht="12.75" customHeight="1">
      <c r="B1122" s="1"/>
      <c r="C1122" s="28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</row>
    <row r="1123" spans="2:27" ht="12.75" customHeight="1">
      <c r="B1123" s="1"/>
      <c r="C1123" s="28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</row>
    <row r="1124" spans="2:27" ht="12.75" customHeight="1">
      <c r="B1124" s="1"/>
      <c r="C1124" s="28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</row>
    <row r="1125" spans="2:27" ht="12.75" customHeight="1">
      <c r="B1125" s="1"/>
      <c r="C1125" s="28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</row>
    <row r="1126" spans="2:27" ht="12.75" customHeight="1">
      <c r="B1126" s="1"/>
      <c r="C1126" s="28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</row>
    <row r="1127" spans="2:27" ht="12.75" customHeight="1">
      <c r="B1127" s="1"/>
      <c r="C1127" s="28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</row>
    <row r="1128" spans="2:27" ht="12.75" customHeight="1">
      <c r="B1128" s="1"/>
      <c r="C1128" s="28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</row>
    <row r="1129" spans="2:27" ht="12.75" customHeight="1">
      <c r="B1129" s="1"/>
      <c r="C1129" s="28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</row>
    <row r="1130" spans="2:27" ht="12.75" customHeight="1">
      <c r="B1130" s="1"/>
      <c r="C1130" s="28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</row>
    <row r="1131" spans="2:27" ht="12.75" customHeight="1">
      <c r="B1131" s="1"/>
      <c r="C1131" s="28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</row>
    <row r="1132" spans="2:27" ht="12.75" customHeight="1">
      <c r="B1132" s="1"/>
      <c r="C1132" s="28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</row>
    <row r="1133" spans="2:27" ht="12.75" customHeight="1">
      <c r="B1133" s="1"/>
      <c r="C1133" s="28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</row>
    <row r="1134" spans="2:27" ht="12.75" customHeight="1">
      <c r="B1134" s="1"/>
      <c r="C1134" s="28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</row>
    <row r="1135" spans="2:27" ht="12.75" customHeight="1">
      <c r="B1135" s="1"/>
      <c r="C1135" s="28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2:27" ht="12.75" customHeight="1">
      <c r="B1136" s="1"/>
      <c r="C1136" s="28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</row>
    <row r="1137" spans="2:27" ht="12.75" customHeight="1">
      <c r="B1137" s="1"/>
      <c r="C1137" s="28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</row>
    <row r="1138" spans="2:27" ht="12.75" customHeight="1">
      <c r="B1138" s="1"/>
      <c r="C1138" s="28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</row>
    <row r="1139" spans="2:27" ht="12.75" customHeight="1">
      <c r="B1139" s="1"/>
      <c r="C1139" s="28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</row>
    <row r="1140" spans="2:27" ht="12.75" customHeight="1">
      <c r="B1140" s="1"/>
      <c r="C1140" s="28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</row>
    <row r="1141" spans="2:27" ht="12.75" customHeight="1">
      <c r="B1141" s="1"/>
      <c r="C1141" s="28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</row>
    <row r="1142" spans="2:27" ht="12.75" customHeight="1">
      <c r="B1142" s="1"/>
      <c r="C1142" s="28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</row>
    <row r="1143" spans="2:27" ht="12.75" customHeight="1">
      <c r="B1143" s="1"/>
      <c r="C1143" s="28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</row>
    <row r="1144" spans="2:27" ht="12.75" customHeight="1">
      <c r="B1144" s="1"/>
      <c r="C1144" s="28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</row>
    <row r="1145" spans="2:27" ht="12.75" customHeight="1">
      <c r="B1145" s="1"/>
      <c r="C1145" s="28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</row>
    <row r="1146" spans="2:27" ht="12.75" customHeight="1">
      <c r="B1146" s="1"/>
      <c r="C1146" s="28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</row>
    <row r="1147" spans="2:27" ht="12.75" customHeight="1">
      <c r="B1147" s="1"/>
      <c r="C1147" s="28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</row>
    <row r="1148" spans="2:27" ht="12.75" customHeight="1">
      <c r="B1148" s="1"/>
      <c r="C1148" s="28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</row>
    <row r="1149" spans="2:27" ht="12.75" customHeight="1">
      <c r="B1149" s="1"/>
      <c r="C1149" s="28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</row>
    <row r="1150" spans="2:27" ht="12.75" customHeight="1">
      <c r="B1150" s="1"/>
      <c r="C1150" s="28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</row>
    <row r="1151" spans="2:27" ht="12.75" customHeight="1">
      <c r="B1151" s="1"/>
      <c r="C1151" s="28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</row>
    <row r="1152" spans="2:27" ht="12.75" customHeight="1">
      <c r="B1152" s="1"/>
      <c r="C1152" s="28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</row>
    <row r="1153" spans="2:27" ht="12.75" customHeight="1">
      <c r="B1153" s="1"/>
      <c r="C1153" s="28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</row>
    <row r="1154" spans="2:27" ht="15" customHeight="1">
      <c r="B1154" s="1"/>
    </row>
    <row r="1155" spans="2:27" ht="15" customHeight="1">
      <c r="B1155" s="1"/>
    </row>
    <row r="1156" spans="2:27" ht="15" customHeight="1">
      <c r="B1156" s="1"/>
    </row>
    <row r="1157" spans="2:27" ht="15" customHeight="1">
      <c r="B1157" s="1"/>
    </row>
    <row r="1158" spans="2:27" ht="15" customHeight="1">
      <c r="B1158" s="1"/>
    </row>
    <row r="1159" spans="2:27" ht="15" customHeight="1">
      <c r="B1159" s="1"/>
    </row>
    <row r="1160" spans="2:27" ht="15" customHeight="1">
      <c r="B1160" s="1"/>
    </row>
    <row r="1161" spans="2:27" ht="15" customHeight="1">
      <c r="B1161" s="1"/>
    </row>
    <row r="1162" spans="2:27" ht="15" customHeight="1">
      <c r="B1162" s="1"/>
    </row>
    <row r="1163" spans="2:27" ht="15" customHeight="1">
      <c r="B1163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1" workbookViewId="0">
      <selection activeCell="I73" sqref="I73"/>
    </sheetView>
  </sheetViews>
  <sheetFormatPr baseColWidth="10" defaultColWidth="15.140625" defaultRowHeight="15" customHeight="1" x14ac:dyDescent="0"/>
  <cols>
    <col min="1" max="1" width="5.42578125" customWidth="1"/>
    <col min="2" max="2" width="15" customWidth="1"/>
    <col min="3" max="3" width="9.85546875" customWidth="1"/>
    <col min="4" max="4" width="10.42578125" customWidth="1"/>
    <col min="5" max="5" width="18.42578125" customWidth="1"/>
    <col min="6" max="6" width="10.42578125" customWidth="1"/>
    <col min="7" max="7" width="11.85546875" customWidth="1"/>
    <col min="8" max="8" width="9.85546875" customWidth="1"/>
    <col min="9" max="10" width="11.85546875" customWidth="1"/>
    <col min="11" max="26" width="8.57031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78" t="s">
        <v>113</v>
      </c>
      <c r="E2" s="79" t="s">
        <v>114</v>
      </c>
      <c r="F2" s="80" t="s">
        <v>115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81" t="s">
        <v>116</v>
      </c>
      <c r="E3" s="82" t="s">
        <v>117</v>
      </c>
      <c r="F3" s="83" t="s">
        <v>118</v>
      </c>
      <c r="G3" s="1"/>
      <c r="H3" s="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83">
        <v>16</v>
      </c>
      <c r="E4" s="84" t="s">
        <v>119</v>
      </c>
      <c r="F4" s="83" t="s">
        <v>120</v>
      </c>
      <c r="G4" s="1"/>
      <c r="H4" s="85" t="s">
        <v>121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83">
        <v>17</v>
      </c>
      <c r="E5" s="84" t="s">
        <v>122</v>
      </c>
      <c r="F5" s="83" t="s">
        <v>120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83">
        <v>20</v>
      </c>
      <c r="E6" s="84" t="s">
        <v>123</v>
      </c>
      <c r="F6" s="83" t="s">
        <v>120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83">
        <v>21</v>
      </c>
      <c r="E7" s="84" t="s">
        <v>124</v>
      </c>
      <c r="F7" s="83" t="s">
        <v>120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83">
        <v>23</v>
      </c>
      <c r="E8" s="84" t="s">
        <v>125</v>
      </c>
      <c r="F8" s="83" t="s">
        <v>120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81">
        <v>24</v>
      </c>
      <c r="E9" s="82" t="s">
        <v>126</v>
      </c>
      <c r="F9" s="83" t="s">
        <v>120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81">
        <v>25</v>
      </c>
      <c r="E10" s="82" t="s">
        <v>127</v>
      </c>
      <c r="F10" s="8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83">
        <v>26</v>
      </c>
      <c r="E11" s="84" t="s">
        <v>128</v>
      </c>
      <c r="F11" s="83" t="s">
        <v>120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81">
        <v>27</v>
      </c>
      <c r="E12" s="81" t="s">
        <v>129</v>
      </c>
      <c r="F12" s="83" t="s">
        <v>120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83">
        <v>28</v>
      </c>
      <c r="E13" s="84" t="s">
        <v>130</v>
      </c>
      <c r="F13" s="83" t="s">
        <v>120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83">
        <v>29</v>
      </c>
      <c r="E14" s="84" t="s">
        <v>131</v>
      </c>
      <c r="F14" s="83" t="s">
        <v>120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83">
        <v>30</v>
      </c>
      <c r="E15" s="84" t="s">
        <v>132</v>
      </c>
      <c r="F15" s="8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81">
        <v>31</v>
      </c>
      <c r="E16" s="82" t="s">
        <v>133</v>
      </c>
      <c r="F16" s="83" t="s">
        <v>120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81" t="s">
        <v>18</v>
      </c>
      <c r="E17" s="82" t="s">
        <v>134</v>
      </c>
      <c r="F17" s="83" t="s">
        <v>120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86" t="s">
        <v>18</v>
      </c>
      <c r="E18" s="84" t="s">
        <v>135</v>
      </c>
      <c r="F18" s="83" t="s">
        <v>120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83" t="s">
        <v>18</v>
      </c>
      <c r="E19" s="84" t="s">
        <v>136</v>
      </c>
      <c r="F19" s="8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87"/>
      <c r="E20" s="5"/>
      <c r="F20" s="8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 t="s">
        <v>137</v>
      </c>
      <c r="D21" s="87"/>
      <c r="E21" s="5"/>
      <c r="F21" s="8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8"/>
      <c r="C22" s="1"/>
      <c r="D22" s="8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8"/>
      <c r="C23" s="1"/>
      <c r="D23" s="1"/>
      <c r="E23" s="1"/>
      <c r="F23" s="1"/>
      <c r="G23" s="1"/>
      <c r="H23" s="8" t="s">
        <v>138</v>
      </c>
      <c r="I23" s="8" t="s">
        <v>139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88" t="s">
        <v>88</v>
      </c>
      <c r="C24" s="1"/>
      <c r="D24" s="8" t="s">
        <v>84</v>
      </c>
      <c r="E24" s="1"/>
      <c r="F24" s="1"/>
      <c r="G24" s="8" t="s">
        <v>85</v>
      </c>
      <c r="H24" s="86" t="s">
        <v>94</v>
      </c>
      <c r="I24" s="86" t="s">
        <v>95</v>
      </c>
      <c r="J24" s="8" t="s">
        <v>96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8"/>
      <c r="B25" s="12">
        <v>1</v>
      </c>
      <c r="C25" s="89" t="s">
        <v>89</v>
      </c>
      <c r="D25" s="86" t="s">
        <v>90</v>
      </c>
      <c r="E25" s="86" t="s">
        <v>91</v>
      </c>
      <c r="F25" s="86" t="s">
        <v>92</v>
      </c>
      <c r="G25" s="86" t="s">
        <v>93</v>
      </c>
      <c r="H25" s="12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2">
        <v>2</v>
      </c>
      <c r="C26" s="90">
        <v>340</v>
      </c>
      <c r="D26" s="90"/>
      <c r="E26" s="91"/>
      <c r="F26" s="91"/>
      <c r="G26" s="12"/>
      <c r="H26" s="12"/>
      <c r="I26" s="12"/>
      <c r="J26" s="53">
        <f>C26</f>
        <v>340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92"/>
      <c r="B27" s="12">
        <v>3</v>
      </c>
      <c r="C27" s="90">
        <v>0</v>
      </c>
      <c r="D27" s="90">
        <v>20</v>
      </c>
      <c r="E27" s="91">
        <v>41107</v>
      </c>
      <c r="F27" s="91"/>
      <c r="G27" s="93" t="s">
        <v>140</v>
      </c>
      <c r="H27" s="12"/>
      <c r="I27" s="12"/>
      <c r="J27" s="92">
        <f t="shared" ref="J27:J46" si="0">J26+C27-D27</f>
        <v>320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92"/>
      <c r="B28" s="12">
        <v>4</v>
      </c>
      <c r="C28" s="90"/>
      <c r="D28" s="90">
        <v>20</v>
      </c>
      <c r="E28" s="91">
        <v>41089</v>
      </c>
      <c r="F28" s="91"/>
      <c r="G28" s="93" t="s">
        <v>141</v>
      </c>
      <c r="H28" s="12"/>
      <c r="I28" s="12"/>
      <c r="J28" s="92">
        <f t="shared" si="0"/>
        <v>300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2"/>
      <c r="B29" s="12">
        <v>5</v>
      </c>
      <c r="C29" s="90"/>
      <c r="D29" s="90"/>
      <c r="E29" s="91"/>
      <c r="F29" s="91"/>
      <c r="G29" s="93"/>
      <c r="H29" s="12"/>
      <c r="I29" s="12"/>
      <c r="J29" s="92">
        <f t="shared" si="0"/>
        <v>300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92"/>
      <c r="B30" s="12">
        <v>6</v>
      </c>
      <c r="C30" s="90"/>
      <c r="D30" s="90"/>
      <c r="E30" s="91"/>
      <c r="F30" s="91"/>
      <c r="G30" s="93"/>
      <c r="H30" s="12"/>
      <c r="I30" s="12"/>
      <c r="J30" s="92">
        <f t="shared" si="0"/>
        <v>300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2">
        <v>7</v>
      </c>
      <c r="C31" s="90"/>
      <c r="D31" s="90"/>
      <c r="E31" s="91"/>
      <c r="F31" s="91"/>
      <c r="G31" s="93"/>
      <c r="H31" s="12"/>
      <c r="I31" s="12"/>
      <c r="J31" s="92">
        <f t="shared" si="0"/>
        <v>300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2"/>
      <c r="B32" s="12">
        <v>8</v>
      </c>
      <c r="C32" s="90"/>
      <c r="D32" s="90"/>
      <c r="E32" s="91"/>
      <c r="F32" s="91"/>
      <c r="G32" s="93"/>
      <c r="H32" s="12"/>
      <c r="I32" s="12"/>
      <c r="J32" s="92">
        <f t="shared" si="0"/>
        <v>300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2"/>
      <c r="B33" s="12">
        <v>9</v>
      </c>
      <c r="C33" s="90"/>
      <c r="D33" s="90"/>
      <c r="E33" s="91"/>
      <c r="F33" s="91"/>
      <c r="G33" s="93"/>
      <c r="H33" s="12"/>
      <c r="I33" s="12"/>
      <c r="J33" s="92">
        <f t="shared" si="0"/>
        <v>300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92"/>
      <c r="B34" s="12">
        <v>10</v>
      </c>
      <c r="C34" s="90"/>
      <c r="D34" s="90"/>
      <c r="E34" s="91"/>
      <c r="F34" s="91"/>
      <c r="G34" s="93"/>
      <c r="H34" s="12"/>
      <c r="I34" s="12"/>
      <c r="J34" s="92">
        <f t="shared" si="0"/>
        <v>300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92"/>
      <c r="B35" s="12">
        <v>11</v>
      </c>
      <c r="C35" s="90"/>
      <c r="D35" s="90"/>
      <c r="E35" s="91"/>
      <c r="F35" s="91"/>
      <c r="G35" s="93"/>
      <c r="H35" s="12"/>
      <c r="I35" s="12"/>
      <c r="J35" s="92">
        <f t="shared" si="0"/>
        <v>300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92"/>
      <c r="B36" s="12">
        <v>12</v>
      </c>
      <c r="C36" s="90"/>
      <c r="D36" s="90"/>
      <c r="E36" s="91"/>
      <c r="F36" s="91"/>
      <c r="G36" s="93"/>
      <c r="H36" s="12"/>
      <c r="I36" s="12"/>
      <c r="J36" s="92">
        <f t="shared" si="0"/>
        <v>300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92"/>
      <c r="B37" s="12">
        <v>13</v>
      </c>
      <c r="C37" s="90"/>
      <c r="D37" s="90"/>
      <c r="E37" s="91"/>
      <c r="F37" s="91"/>
      <c r="G37" s="93"/>
      <c r="H37" s="12"/>
      <c r="I37" s="12"/>
      <c r="J37" s="92">
        <f t="shared" si="0"/>
        <v>300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92"/>
      <c r="B38" s="12">
        <v>14</v>
      </c>
      <c r="C38" s="90"/>
      <c r="D38" s="90"/>
      <c r="E38" s="91"/>
      <c r="F38" s="91"/>
      <c r="G38" s="93"/>
      <c r="H38" s="12"/>
      <c r="I38" s="12"/>
      <c r="J38" s="92">
        <f t="shared" si="0"/>
        <v>300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92"/>
      <c r="B39" s="12">
        <v>15</v>
      </c>
      <c r="C39" s="90"/>
      <c r="D39" s="90"/>
      <c r="E39" s="91"/>
      <c r="F39" s="91"/>
      <c r="G39" s="93"/>
      <c r="H39" s="12"/>
      <c r="I39" s="12"/>
      <c r="J39" s="92">
        <f t="shared" si="0"/>
        <v>300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92"/>
      <c r="B40" s="12">
        <v>16</v>
      </c>
      <c r="C40" s="90"/>
      <c r="D40" s="90"/>
      <c r="E40" s="91"/>
      <c r="F40" s="91"/>
      <c r="G40" s="93"/>
      <c r="H40" s="12"/>
      <c r="I40" s="12"/>
      <c r="J40" s="92">
        <f t="shared" si="0"/>
        <v>300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92"/>
      <c r="B41" s="12">
        <v>17</v>
      </c>
      <c r="C41" s="90"/>
      <c r="D41" s="90"/>
      <c r="E41" s="91"/>
      <c r="F41" s="91"/>
      <c r="G41" s="93"/>
      <c r="H41" s="12"/>
      <c r="I41" s="12"/>
      <c r="J41" s="92">
        <f t="shared" si="0"/>
        <v>300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92"/>
      <c r="B42" s="12">
        <v>18</v>
      </c>
      <c r="C42" s="90"/>
      <c r="D42" s="90"/>
      <c r="E42" s="91"/>
      <c r="F42" s="91"/>
      <c r="G42" s="93"/>
      <c r="H42" s="12"/>
      <c r="I42" s="12"/>
      <c r="J42" s="92">
        <f t="shared" si="0"/>
        <v>300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92"/>
      <c r="B43" s="12">
        <v>19</v>
      </c>
      <c r="C43" s="90"/>
      <c r="D43" s="90"/>
      <c r="E43" s="91"/>
      <c r="F43" s="91"/>
      <c r="G43" s="93"/>
      <c r="H43" s="12"/>
      <c r="I43" s="12"/>
      <c r="J43" s="92">
        <f t="shared" si="0"/>
        <v>300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92"/>
      <c r="B44" s="12">
        <v>20</v>
      </c>
      <c r="C44" s="90"/>
      <c r="D44" s="90"/>
      <c r="E44" s="91"/>
      <c r="F44" s="91"/>
      <c r="G44" s="93"/>
      <c r="H44" s="12"/>
      <c r="I44" s="12"/>
      <c r="J44" s="92">
        <f t="shared" si="0"/>
        <v>300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92"/>
      <c r="B45" s="12">
        <v>21</v>
      </c>
      <c r="C45" s="90"/>
      <c r="D45" s="90"/>
      <c r="E45" s="91"/>
      <c r="F45" s="91"/>
      <c r="G45" s="93"/>
      <c r="H45" s="12"/>
      <c r="I45" s="12"/>
      <c r="J45" s="92">
        <f t="shared" si="0"/>
        <v>300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92"/>
      <c r="B46" s="12">
        <v>22</v>
      </c>
      <c r="C46" s="90"/>
      <c r="D46" s="90"/>
      <c r="E46" s="91"/>
      <c r="F46" s="91"/>
      <c r="G46" s="93"/>
      <c r="H46" s="12"/>
      <c r="I46" s="12"/>
      <c r="J46" s="92">
        <f t="shared" si="0"/>
        <v>300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92"/>
      <c r="B47" s="12">
        <v>23</v>
      </c>
      <c r="C47" s="90"/>
      <c r="D47" s="90"/>
      <c r="E47" s="91"/>
      <c r="F47" s="91"/>
      <c r="G47" s="93"/>
      <c r="H47" s="12"/>
      <c r="I47" s="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92"/>
      <c r="B48" s="12">
        <v>24</v>
      </c>
      <c r="C48" s="90"/>
      <c r="D48" s="90"/>
      <c r="E48" s="91"/>
      <c r="F48" s="91"/>
      <c r="G48" s="93"/>
      <c r="H48" s="12"/>
      <c r="I48" s="12"/>
      <c r="J48" s="5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92"/>
      <c r="B49" s="12">
        <v>25</v>
      </c>
      <c r="C49" s="90"/>
      <c r="D49" s="90"/>
      <c r="E49" s="91"/>
      <c r="F49" s="91"/>
      <c r="G49" s="93"/>
      <c r="H49" s="12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92"/>
      <c r="B50" s="12">
        <v>26</v>
      </c>
      <c r="C50" s="90"/>
      <c r="D50" s="90"/>
      <c r="E50" s="91"/>
      <c r="F50" s="91"/>
      <c r="G50" s="93"/>
      <c r="H50" s="12"/>
      <c r="I50" s="12"/>
      <c r="J50" s="5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92"/>
      <c r="B51" s="12">
        <v>27</v>
      </c>
      <c r="C51" s="90"/>
      <c r="D51" s="90"/>
      <c r="E51" s="91"/>
      <c r="F51" s="91"/>
      <c r="G51" s="93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92"/>
      <c r="B52" s="12">
        <v>28</v>
      </c>
      <c r="C52" s="90"/>
      <c r="D52" s="90"/>
      <c r="E52" s="91"/>
      <c r="F52" s="91"/>
      <c r="G52" s="93"/>
      <c r="H52" s="12"/>
      <c r="I52" s="12"/>
      <c r="J52" s="5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92"/>
      <c r="B53" s="12">
        <v>29</v>
      </c>
      <c r="C53" s="90"/>
      <c r="D53" s="90"/>
      <c r="E53" s="91"/>
      <c r="F53" s="91"/>
      <c r="G53" s="93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92"/>
      <c r="B54" s="12">
        <v>30</v>
      </c>
      <c r="C54" s="90"/>
      <c r="D54" s="90"/>
      <c r="E54" s="91"/>
      <c r="F54" s="91"/>
      <c r="G54" s="93"/>
      <c r="H54" s="12"/>
      <c r="I54" s="12"/>
      <c r="J54" s="5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92"/>
      <c r="B55" s="12">
        <v>31</v>
      </c>
      <c r="C55" s="90"/>
      <c r="D55" s="90"/>
      <c r="E55" s="91"/>
      <c r="F55" s="91"/>
      <c r="G55" s="93"/>
      <c r="H55" s="12"/>
      <c r="I55" s="12"/>
      <c r="J55" s="5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92"/>
      <c r="B56" s="12">
        <v>32</v>
      </c>
      <c r="C56" s="90"/>
      <c r="D56" s="90"/>
      <c r="E56" s="91"/>
      <c r="F56" s="91"/>
      <c r="G56" s="93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92"/>
      <c r="B57" s="12">
        <v>33</v>
      </c>
      <c r="C57" s="90"/>
      <c r="D57" s="90"/>
      <c r="E57" s="91"/>
      <c r="F57" s="91"/>
      <c r="G57" s="93"/>
      <c r="H57" s="12"/>
      <c r="I57" s="12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92"/>
      <c r="B58" s="12">
        <v>34</v>
      </c>
      <c r="C58" s="90"/>
      <c r="D58" s="90"/>
      <c r="E58" s="91"/>
      <c r="F58" s="91"/>
      <c r="G58" s="93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92"/>
      <c r="B59" s="12">
        <v>35</v>
      </c>
      <c r="C59" s="90"/>
      <c r="D59" s="90"/>
      <c r="E59" s="91"/>
      <c r="F59" s="91"/>
      <c r="G59" s="93"/>
      <c r="H59" s="12"/>
      <c r="I59" s="12"/>
      <c r="J59" s="5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92"/>
      <c r="B60" s="12">
        <v>36</v>
      </c>
      <c r="C60" s="90"/>
      <c r="D60" s="90"/>
      <c r="E60" s="91"/>
      <c r="F60" s="91"/>
      <c r="G60" s="93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92"/>
      <c r="B61" s="12">
        <v>37</v>
      </c>
      <c r="C61" s="90"/>
      <c r="D61" s="90"/>
      <c r="E61" s="91"/>
      <c r="F61" s="91"/>
      <c r="G61" s="93"/>
      <c r="H61" s="12"/>
      <c r="I61" s="12"/>
      <c r="J61" s="5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92"/>
      <c r="B62" s="12">
        <v>38</v>
      </c>
      <c r="C62" s="90"/>
      <c r="D62" s="90"/>
      <c r="E62" s="91"/>
      <c r="F62" s="91"/>
      <c r="G62" s="93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92"/>
      <c r="B63" s="12">
        <v>39</v>
      </c>
      <c r="C63" s="90"/>
      <c r="D63" s="90"/>
      <c r="E63" s="91"/>
      <c r="F63" s="91"/>
      <c r="G63" s="93"/>
      <c r="H63" s="12"/>
      <c r="I63" s="12"/>
      <c r="J63" s="5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92"/>
      <c r="B64" s="12">
        <v>40</v>
      </c>
      <c r="C64" s="90"/>
      <c r="D64" s="90"/>
      <c r="E64" s="91"/>
      <c r="F64" s="91"/>
      <c r="G64" s="93"/>
      <c r="H64" s="12"/>
      <c r="I64" s="12"/>
      <c r="J64" s="5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92"/>
      <c r="B65" s="12">
        <v>41</v>
      </c>
      <c r="C65" s="90"/>
      <c r="D65" s="90"/>
      <c r="E65" s="91"/>
      <c r="F65" s="91"/>
      <c r="G65" s="93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92"/>
      <c r="B66" s="12">
        <v>42</v>
      </c>
      <c r="C66" s="90"/>
      <c r="D66" s="90"/>
      <c r="E66" s="91"/>
      <c r="F66" s="91"/>
      <c r="G66" s="93"/>
      <c r="H66" s="12"/>
      <c r="I66" s="12"/>
      <c r="J66" s="5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92"/>
      <c r="B67" s="12">
        <v>43</v>
      </c>
      <c r="C67" s="90"/>
      <c r="D67" s="90"/>
      <c r="E67" s="91"/>
      <c r="F67" s="91"/>
      <c r="G67" s="93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92"/>
      <c r="B68" s="12">
        <v>44</v>
      </c>
      <c r="C68" s="90"/>
      <c r="D68" s="90"/>
      <c r="E68" s="91"/>
      <c r="F68" s="91"/>
      <c r="G68" s="93"/>
      <c r="H68" s="12"/>
      <c r="I68" s="12"/>
      <c r="J68" s="5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92"/>
      <c r="B69" s="12">
        <v>45</v>
      </c>
      <c r="C69" s="90"/>
      <c r="D69" s="90"/>
      <c r="E69" s="91"/>
      <c r="F69" s="91"/>
      <c r="G69" s="93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92"/>
      <c r="B70" s="12"/>
      <c r="C70" s="90"/>
      <c r="D70" s="90"/>
      <c r="E70" s="91"/>
      <c r="F70" s="91"/>
      <c r="G70" s="93"/>
      <c r="H70" s="12"/>
      <c r="I70" s="12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92"/>
      <c r="B71" s="12"/>
      <c r="C71" s="90"/>
      <c r="D71" s="90"/>
      <c r="E71" s="91"/>
      <c r="F71" s="91"/>
      <c r="G71" s="90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92"/>
      <c r="B72" s="12"/>
      <c r="C72" s="90"/>
      <c r="D72" s="90"/>
      <c r="E72" s="91"/>
      <c r="F72" s="91"/>
      <c r="G72" s="90"/>
      <c r="H72" s="93"/>
      <c r="I72" s="91" t="s">
        <v>101</v>
      </c>
      <c r="J72" s="5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92"/>
      <c r="B73" s="94" t="s">
        <v>100</v>
      </c>
      <c r="C73" s="90"/>
      <c r="D73" s="90"/>
      <c r="E73" s="91"/>
      <c r="F73" s="91"/>
      <c r="G73" s="93"/>
      <c r="H73" s="95"/>
      <c r="I73" s="96" t="e">
        <f>$F$3-SUM($D$6:$D$51)+SUM($C$9:$C$51)</f>
        <v>#VALUE!</v>
      </c>
      <c r="J73" s="5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8"/>
      <c r="C74" s="95">
        <f>SUM(C31:C72)</f>
        <v>0</v>
      </c>
      <c r="D74" s="95">
        <f>SUM(D26:D73)</f>
        <v>40</v>
      </c>
      <c r="E74" s="95"/>
      <c r="F74" s="95"/>
      <c r="G74" s="9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8"/>
      <c r="C75" s="1"/>
      <c r="D75" s="1"/>
      <c r="E75" s="1"/>
      <c r="F75" s="1"/>
      <c r="G75" s="1"/>
      <c r="H75" s="1"/>
      <c r="I75" s="1"/>
      <c r="J75" s="5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92">
        <f t="shared" ref="C77:D77" si="1">C74</f>
        <v>0</v>
      </c>
      <c r="D77" s="92">
        <f t="shared" si="1"/>
        <v>40</v>
      </c>
      <c r="E77" s="92">
        <f>C77-D77</f>
        <v>-40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Numéro_comptes</vt:lpstr>
      <vt:lpstr>Plan_comptable</vt:lpstr>
      <vt:lpstr>Actifs_&amp;_Passifs</vt:lpstr>
      <vt:lpstr>Mouvement</vt:lpstr>
      <vt:lpstr>Feuil1</vt:lpstr>
      <vt:lpstr>P&amp;P</vt:lpstr>
      <vt:lpstr>Clés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Delabays Gabriel</cp:lastModifiedBy>
  <dcterms:created xsi:type="dcterms:W3CDTF">2016-11-29T19:11:54Z</dcterms:created>
  <dcterms:modified xsi:type="dcterms:W3CDTF">2017-09-26T03:15:24Z</dcterms:modified>
</cp:coreProperties>
</file>